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ÝKRESY_19\Lanškroun_kotelna_U Papíren\REVIZE PROJEKTU A ODPOVĚDI 7.12.2020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D.1.4.1 - VYTÁPĚNÍ - REVI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'D.1.4.1 - VYTÁPĚNÍ - REVI...'!$C$88:$K$221</definedName>
    <definedName name="_xlnm.Print_Area" localSheetId="1">'D.1.4.1 - VYTÁPĚNÍ - REVI...'!$C$4:$J$39,'D.1.4.1 - VYTÁPĚNÍ - REVI...'!$C$45:$J$70,'D.1.4.1 - VYTÁPĚNÍ - REVI...'!$C$76:$K$221</definedName>
    <definedName name="_xlnm.Print_Titles" localSheetId="1">'D.1.4.1 - VYTÁPĚNÍ - REVI...'!$88:$88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55"/>
  <c r="J17"/>
  <c r="J12"/>
  <c r="J83"/>
  <c r="E7"/>
  <c r="E79"/>
  <c i="1" r="L50"/>
  <c r="AM50"/>
  <c r="AM49"/>
  <c r="L49"/>
  <c r="AM47"/>
  <c r="L47"/>
  <c r="L45"/>
  <c r="L44"/>
  <c i="2" r="BK221"/>
  <c r="BK177"/>
  <c r="BK171"/>
  <c r="J169"/>
  <c r="BK168"/>
  <c r="BK166"/>
  <c r="BK165"/>
  <c r="BK159"/>
  <c r="J158"/>
  <c r="J155"/>
  <c r="BK153"/>
  <c r="BK150"/>
  <c r="J142"/>
  <c r="J141"/>
  <c r="J140"/>
  <c r="J139"/>
  <c r="BK134"/>
  <c r="BK131"/>
  <c r="BK123"/>
  <c r="BK122"/>
  <c r="J121"/>
  <c r="J118"/>
  <c r="J115"/>
  <c r="BK113"/>
  <c r="BK107"/>
  <c r="J106"/>
  <c r="J105"/>
  <c r="J104"/>
  <c r="BK102"/>
  <c r="J101"/>
  <c r="BK99"/>
  <c r="J98"/>
  <c r="J97"/>
  <c r="BK92"/>
  <c r="J92"/>
  <c r="J177"/>
  <c r="BK176"/>
  <c r="J176"/>
  <c r="BK175"/>
  <c r="J175"/>
  <c r="BK174"/>
  <c r="J174"/>
  <c r="BK173"/>
  <c r="BK172"/>
  <c r="J171"/>
  <c r="J170"/>
  <c r="BK169"/>
  <c r="J168"/>
  <c r="J165"/>
  <c r="BK164"/>
  <c r="BK163"/>
  <c r="BK162"/>
  <c r="BK161"/>
  <c r="BK160"/>
  <c r="BK157"/>
  <c r="J156"/>
  <c r="BK155"/>
  <c r="J152"/>
  <c r="BK151"/>
  <c r="BK149"/>
  <c r="BK148"/>
  <c r="J147"/>
  <c r="BK146"/>
  <c r="J145"/>
  <c r="BK144"/>
  <c r="J137"/>
  <c r="J136"/>
  <c r="J133"/>
  <c r="J132"/>
  <c r="J130"/>
  <c r="BK129"/>
  <c r="J128"/>
  <c r="J127"/>
  <c r="BK126"/>
  <c r="BK124"/>
  <c r="BK121"/>
  <c r="J120"/>
  <c r="BK119"/>
  <c r="BK116"/>
  <c r="BK115"/>
  <c r="J113"/>
  <c r="BK112"/>
  <c r="BK108"/>
  <c r="J107"/>
  <c r="BK103"/>
  <c r="J102"/>
  <c r="BK100"/>
  <c r="J99"/>
  <c r="BK98"/>
  <c r="BK97"/>
  <c r="BK96"/>
  <c r="BK95"/>
  <c r="J94"/>
  <c r="J93"/>
  <c i="1" r="AS54"/>
  <c i="2" r="J221"/>
  <c r="BK220"/>
  <c r="J220"/>
  <c r="BK219"/>
  <c r="J219"/>
  <c r="BK218"/>
  <c r="J218"/>
  <c r="BK217"/>
  <c r="J217"/>
  <c r="BK215"/>
  <c r="J215"/>
  <c r="BK214"/>
  <c r="J214"/>
  <c r="BK213"/>
  <c r="J213"/>
  <c r="BK211"/>
  <c r="J211"/>
  <c r="BK209"/>
  <c r="J209"/>
  <c r="BK208"/>
  <c r="J208"/>
  <c r="BK207"/>
  <c r="J207"/>
  <c r="BK206"/>
  <c r="J206"/>
  <c r="BK205"/>
  <c r="J205"/>
  <c r="BK204"/>
  <c r="J204"/>
  <c r="BK203"/>
  <c r="J203"/>
  <c r="BK202"/>
  <c r="J202"/>
  <c r="BK201"/>
  <c r="J201"/>
  <c r="BK200"/>
  <c r="J200"/>
  <c r="BK199"/>
  <c r="J199"/>
  <c r="BK198"/>
  <c r="J198"/>
  <c r="BK197"/>
  <c r="J197"/>
  <c r="BK196"/>
  <c r="J196"/>
  <c r="BK195"/>
  <c r="J195"/>
  <c r="BK194"/>
  <c r="J194"/>
  <c r="BK193"/>
  <c r="J193"/>
  <c r="BK192"/>
  <c r="J192"/>
  <c r="BK190"/>
  <c r="J190"/>
  <c r="BK189"/>
  <c r="J189"/>
  <c r="BK188"/>
  <c r="J188"/>
  <c r="BK187"/>
  <c r="J187"/>
  <c r="BK186"/>
  <c r="J186"/>
  <c r="BK185"/>
  <c r="J185"/>
  <c r="BK184"/>
  <c r="J184"/>
  <c r="BK183"/>
  <c r="J183"/>
  <c r="BK182"/>
  <c r="J182"/>
  <c r="J181"/>
  <c r="BK180"/>
  <c r="J180"/>
  <c r="BK179"/>
  <c r="J179"/>
  <c r="BK178"/>
  <c r="J178"/>
  <c r="BK158"/>
  <c r="J153"/>
  <c r="J150"/>
  <c r="J149"/>
  <c r="J148"/>
  <c r="J143"/>
  <c r="BK142"/>
  <c r="BK139"/>
  <c r="J138"/>
  <c r="J135"/>
  <c r="BK133"/>
  <c r="BK125"/>
  <c r="J124"/>
  <c r="J122"/>
  <c r="BK120"/>
  <c r="BK118"/>
  <c r="BK117"/>
  <c r="J116"/>
  <c r="J111"/>
  <c r="J109"/>
  <c r="J108"/>
  <c r="BK106"/>
  <c r="BK105"/>
  <c r="BK104"/>
  <c r="J103"/>
  <c r="J95"/>
  <c r="BK181"/>
  <c r="J173"/>
  <c r="J172"/>
  <c r="BK170"/>
  <c r="J166"/>
  <c r="J164"/>
  <c r="J163"/>
  <c r="J162"/>
  <c r="J161"/>
  <c r="J160"/>
  <c r="J159"/>
  <c r="J157"/>
  <c r="BK156"/>
  <c r="BK152"/>
  <c r="J151"/>
  <c r="BK147"/>
  <c r="J146"/>
  <c r="BK145"/>
  <c r="J144"/>
  <c r="BK143"/>
  <c r="BK141"/>
  <c r="BK140"/>
  <c r="BK138"/>
  <c r="BK137"/>
  <c r="BK136"/>
  <c r="BK135"/>
  <c r="J134"/>
  <c r="BK132"/>
  <c r="J131"/>
  <c r="BK130"/>
  <c r="J129"/>
  <c r="BK128"/>
  <c r="BK127"/>
  <c r="J126"/>
  <c r="J125"/>
  <c r="J123"/>
  <c r="J119"/>
  <c r="J117"/>
  <c r="J112"/>
  <c r="BK111"/>
  <c r="BK109"/>
  <c r="BK101"/>
  <c r="J100"/>
  <c r="J96"/>
  <c r="BK94"/>
  <c r="BK93"/>
  <c l="1" r="P191"/>
  <c r="R216"/>
  <c r="BK91"/>
  <c r="J91"/>
  <c r="J61"/>
  <c r="R91"/>
  <c r="BK110"/>
  <c r="J110"/>
  <c r="J62"/>
  <c r="R110"/>
  <c r="T110"/>
  <c r="P114"/>
  <c r="R191"/>
  <c r="BK216"/>
  <c r="J216"/>
  <c r="J69"/>
  <c r="BK191"/>
  <c r="J191"/>
  <c r="J66"/>
  <c r="P216"/>
  <c r="P91"/>
  <c r="T91"/>
  <c r="T90"/>
  <c r="T89"/>
  <c r="P110"/>
  <c r="BK114"/>
  <c r="J114"/>
  <c r="J63"/>
  <c r="R114"/>
  <c r="T114"/>
  <c r="BK154"/>
  <c r="J154"/>
  <c r="J64"/>
  <c r="P154"/>
  <c r="R154"/>
  <c r="T154"/>
  <c r="BK167"/>
  <c r="J167"/>
  <c r="J65"/>
  <c r="P167"/>
  <c r="R167"/>
  <c r="T167"/>
  <c r="T191"/>
  <c r="BK212"/>
  <c r="J212"/>
  <c r="J68"/>
  <c r="P212"/>
  <c r="R212"/>
  <c r="T212"/>
  <c r="T216"/>
  <c r="E48"/>
  <c r="BE96"/>
  <c r="BE102"/>
  <c r="BE103"/>
  <c r="BE105"/>
  <c r="BE107"/>
  <c r="BE113"/>
  <c r="BE115"/>
  <c r="BE117"/>
  <c r="BE120"/>
  <c r="BE121"/>
  <c r="BE132"/>
  <c r="BE148"/>
  <c r="BE149"/>
  <c r="BE158"/>
  <c r="BE160"/>
  <c r="BE166"/>
  <c r="BE169"/>
  <c r="BE171"/>
  <c r="J55"/>
  <c r="BE92"/>
  <c r="BE97"/>
  <c r="BE99"/>
  <c r="BE101"/>
  <c r="BE112"/>
  <c r="BE123"/>
  <c r="BE126"/>
  <c r="BE127"/>
  <c r="BE130"/>
  <c r="BE131"/>
  <c r="BE140"/>
  <c r="BE144"/>
  <c r="BE150"/>
  <c r="BE151"/>
  <c r="BE155"/>
  <c r="BE157"/>
  <c r="BE179"/>
  <c r="BE180"/>
  <c r="BE181"/>
  <c r="BE182"/>
  <c r="BE183"/>
  <c r="BE184"/>
  <c r="BE185"/>
  <c r="BE186"/>
  <c r="BE187"/>
  <c r="BE188"/>
  <c r="BE189"/>
  <c r="BE190"/>
  <c r="BE192"/>
  <c r="BE193"/>
  <c r="BE194"/>
  <c r="BE195"/>
  <c r="BE196"/>
  <c r="BE197"/>
  <c r="BE198"/>
  <c r="BE199"/>
  <c r="BE200"/>
  <c r="BE201"/>
  <c r="BE202"/>
  <c r="BE203"/>
  <c r="BE204"/>
  <c r="BE205"/>
  <c r="BE206"/>
  <c r="BE207"/>
  <c r="BE208"/>
  <c r="BE209"/>
  <c r="BE211"/>
  <c r="BE213"/>
  <c r="BE214"/>
  <c r="BE215"/>
  <c r="BE217"/>
  <c r="BE218"/>
  <c r="BE219"/>
  <c r="BE220"/>
  <c r="J52"/>
  <c r="F86"/>
  <c r="BE104"/>
  <c r="BE106"/>
  <c r="BE109"/>
  <c r="BE118"/>
  <c r="BE122"/>
  <c r="BE133"/>
  <c r="BE134"/>
  <c r="BE136"/>
  <c r="BE138"/>
  <c r="BE139"/>
  <c r="BE141"/>
  <c r="BE142"/>
  <c r="BE152"/>
  <c r="BE153"/>
  <c r="BE159"/>
  <c r="BE161"/>
  <c r="BE162"/>
  <c r="BE163"/>
  <c r="BE164"/>
  <c r="BE165"/>
  <c r="BE168"/>
  <c r="BE170"/>
  <c r="BE173"/>
  <c r="BE174"/>
  <c r="BE175"/>
  <c r="BE176"/>
  <c r="BE177"/>
  <c r="BE93"/>
  <c r="BE94"/>
  <c r="BE95"/>
  <c r="BE98"/>
  <c r="BE100"/>
  <c r="BE108"/>
  <c r="BE111"/>
  <c r="BE116"/>
  <c r="BE119"/>
  <c r="BE124"/>
  <c r="BE125"/>
  <c r="BE128"/>
  <c r="BE129"/>
  <c r="BE135"/>
  <c r="BE137"/>
  <c r="BE143"/>
  <c r="BE145"/>
  <c r="BE146"/>
  <c r="BE147"/>
  <c r="BE156"/>
  <c r="BE172"/>
  <c r="BE178"/>
  <c r="BE221"/>
  <c r="BK210"/>
  <c r="J210"/>
  <c r="J67"/>
  <c r="F34"/>
  <c i="1" r="BA55"/>
  <c r="BA54"/>
  <c r="W30"/>
  <c i="2" r="J34"/>
  <c i="1" r="AW55"/>
  <c i="2" r="F36"/>
  <c i="1" r="BC55"/>
  <c r="BC54"/>
  <c r="W32"/>
  <c i="2" r="F35"/>
  <c i="1" r="BB55"/>
  <c r="BB54"/>
  <c r="W31"/>
  <c i="2" r="F37"/>
  <c i="1" r="BD55"/>
  <c r="BD54"/>
  <c r="W33"/>
  <c i="2" l="1" r="P90"/>
  <c r="P89"/>
  <c i="1" r="AU55"/>
  <c i="2" r="R90"/>
  <c r="R89"/>
  <c r="BK90"/>
  <c r="J90"/>
  <c r="J60"/>
  <c i="1" r="AU54"/>
  <c r="AW54"/>
  <c r="AK30"/>
  <c i="2" r="J33"/>
  <c i="1" r="AV55"/>
  <c r="AT55"/>
  <c r="AY54"/>
  <c r="AX54"/>
  <c i="2" r="F33"/>
  <c i="1" r="AZ55"/>
  <c r="AZ54"/>
  <c r="W29"/>
  <c i="2" l="1" r="BK89"/>
  <c r="J89"/>
  <c r="J59"/>
  <c i="1" r="AV54"/>
  <c r="AK29"/>
  <c l="1" r="AT54"/>
  <c i="2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<sst xmlns="http://schemas.openxmlformats.org/spreadsheetml/2006/main">
  <si>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</si>
  <si>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</si>
  <si>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</si>
  <si>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</si>
  <si>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</si>
  <si>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{33604bea-950c-4d80-a601-8eaf0056730f}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</si>
  <si>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</si>
  <si>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</si>
  <si>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</si>
  <si>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</si>
  <si>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</si>
  <si>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</si>
  <si>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</si>
  <si>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</si>
  <si>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</si>
  <si>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20014_REV01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</si>
  <si>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</si>
  <si>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</si>
  <si>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PLYNOVÉ TEPLOVODNÍ KOTELNY</t>
  </si>
  <si>
    <t>KSO:</t>
  </si>
  <si>
    <t>CC-CZ:</t>
  </si>
  <si>
    <t>Místo:</t>
  </si>
  <si>
    <t>ulice Vančurova, Lanškroun</t>
  </si>
  <si>
    <t>Datum:</t>
  </si>
  <si>
    <t>7. 12. 2020</t>
  </si>
  <si>
    <t>Zadavatel:</t>
  </si>
  <si>
    <t>IČ:</t>
  </si>
  <si>
    <t>259530360100</t>
  </si>
  <si>
    <t>Městský bytový podnik Lanškroun, s. r. o.</t>
  </si>
  <si>
    <t>DIČ:</t>
  </si>
  <si>
    <t>CZ25953036</t>
  </si>
  <si>
    <t>Uchazeč:</t>
  </si>
  <si>
    <t>Vyplň údaj</t>
  </si>
  <si>
    <t>Projektant:</t>
  </si>
  <si>
    <t>60145277</t>
  </si>
  <si>
    <t>Jiří Kamenický, Na Špici 211, Dlouhá Třebová</t>
  </si>
  <si>
    <t>CZ6912163676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</si>
  <si>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</si>
  <si>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</si>
  <si>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</si>
  <si>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</si>
  <si>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</si>
  <si>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</si>
  <si>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</si>
  <si>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</si>
  <si>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</si>
  <si>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</si>
  <si>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</si>
  <si>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</si>
  <si>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</si>
  <si>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</si>
  <si>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</si>
  <si>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</si>
  <si>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</si>
  <si>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</si>
  <si>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</si>
  <si>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</si>
  <si>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</si>
  <si>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</si>
  <si>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</si>
  <si>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</si>
  <si>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</si>
  <si>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</si>
  <si>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</si>
  <si>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</si>
  <si>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</si>
  <si>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</si>
  <si>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</si>
  <si>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</si>
  <si>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</si>
  <si>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</si>
  <si>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</si>
  <si>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</si>
  <si>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</si>
  <si>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</si>
  <si>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</si>
  <si>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</si>
  <si>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</si>
  <si>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</si>
  <si>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</si>
  <si>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</si>
  <si>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</si>
  <si>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VYTÁPĚNÍ - REVIZE 01</t>
  </si>
  <si>
    <t>STA</t>
  </si>
  <si>
    <t>1</t>
  </si>
  <si>
    <t>{87573eb0-f181-4f65-bd2a-324689d76613}</t>
  </si>
  <si>
    <t>2</t>
  </si>
  <si>
    <t>KRYCÍ LIST SOUPISU PRACÍ</t>
  </si>
  <si>
    <t>Objekt:</t>
  </si>
  <si>
    <t>D.1.4.1 - VYTÁPĚNÍ - REVIZE 01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</si>
  <si>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</si>
  <si>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</si>
  <si>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</si>
  <si>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</si>
  <si>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</si>
  <si>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</si>
  <si>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</si>
  <si>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</si>
  <si>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</si>
  <si>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</si>
  <si>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</si>
  <si>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101 - TOPNÁ ZKOUŠKA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</si>
  <si>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</si>
  <si>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</si>
  <si>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</si>
  <si>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</si>
  <si>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</si>
  <si>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</si>
  <si>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</si>
  <si>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</si>
  <si>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</si>
  <si>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</si>
  <si>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</si>
  <si>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</si>
  <si>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</si>
  <si>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</si>
  <si>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</si>
  <si>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</si>
  <si>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</si>
  <si>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</si>
  <si>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</si>
  <si>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</si>
  <si>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</si>
  <si>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713410833</t>
  </si>
  <si>
    <t>Odstranění tepelné izolace potrubí a ohybů pásy nebo rohožemi s povrchovou úpravou hliníkovou fólií připevněnými ocelovým drátem potrubí, tloušťka izolace přes 50 mm</t>
  </si>
  <si>
    <t>m</t>
  </si>
  <si>
    <t>CS ÚRS 2020 01</t>
  </si>
  <si>
    <t>16</t>
  </si>
  <si>
    <t>-1690428441</t>
  </si>
  <si>
    <t>713411111</t>
  </si>
  <si>
    <t>Montáž izolace tepelné potrubí pásy nebo rohožemi bez povrchové úpravy (izolační materiál ve specifikaci) ovinutými kolem potrubí a staženými ocelovým drátem potrubí jednovrstvá</t>
  </si>
  <si>
    <t>m2</t>
  </si>
  <si>
    <t>-1646505520</t>
  </si>
  <si>
    <t>3</t>
  </si>
  <si>
    <t>M</t>
  </si>
  <si>
    <t>63150986</t>
  </si>
  <si>
    <t>rohož izolační z minerální vlny lamelová s Al fólií 25kg/m3 tl 100mm</t>
  </si>
  <si>
    <t>32</t>
  </si>
  <si>
    <t>-176833469</t>
  </si>
  <si>
    <t>4</t>
  </si>
  <si>
    <t>713411112</t>
  </si>
  <si>
    <t>Montáž izolace tepelné potrubí pásy nebo rohožemi bez povrchové úpravy (izolační materiál ve specifikaci) ovinutými kolem potrubí a staženými ocelovým drátem potrubí dvouvrstvá</t>
  </si>
  <si>
    <t>-1858527964</t>
  </si>
  <si>
    <t>5</t>
  </si>
  <si>
    <t>63150985</t>
  </si>
  <si>
    <t>rohož izolační z minerální vlny lamelová s Al fólií 25kg/m3 tl 80mm</t>
  </si>
  <si>
    <t>254741302</t>
  </si>
  <si>
    <t>6</t>
  </si>
  <si>
    <t>713411115</t>
  </si>
  <si>
    <t>Montáž izolace tepelné ohybů pásy nebo rohožemi bez povrchové úpravy (izolační materiál ve specifikaci) ovinutými kolem potrubí a staženými ocelovým drátem ohybů jednovrstvá</t>
  </si>
  <si>
    <t>786205133</t>
  </si>
  <si>
    <t>7</t>
  </si>
  <si>
    <t>-989099409</t>
  </si>
  <si>
    <t>8</t>
  </si>
  <si>
    <t>713411116</t>
  </si>
  <si>
    <t>Montáž izolace tepelné ohybů pásy nebo rohožemi bez povrchové úpravy (izolační materiál ve specifikaci) ovinutými kolem potrubí a staženými ocelovým drátem ohybů dvouvrstvá</t>
  </si>
  <si>
    <t>-562856045</t>
  </si>
  <si>
    <t>9</t>
  </si>
  <si>
    <t>-233093271</t>
  </si>
  <si>
    <t>10</t>
  </si>
  <si>
    <t>713490811</t>
  </si>
  <si>
    <t>Odstranění tepelné izolace potrubí a ohybů – doplňky a součásti demontáž oplechování pevného vnějšího obvodu do 500 mm potrubí</t>
  </si>
  <si>
    <t>-872608900</t>
  </si>
  <si>
    <t>11</t>
  </si>
  <si>
    <t>713491211</t>
  </si>
  <si>
    <t>Montáž izolace tepelné potrubí - doplňky a konstrukční součástí oplechování pevného vnějšího obvodu přes 500 mm potrubí</t>
  </si>
  <si>
    <t>204161598</t>
  </si>
  <si>
    <t>12</t>
  </si>
  <si>
    <t>13814185</t>
  </si>
  <si>
    <t>plech hladký Pz jakost DX51+Z275 tl 0,6mm tabule</t>
  </si>
  <si>
    <t>t</t>
  </si>
  <si>
    <t>2070569979</t>
  </si>
  <si>
    <t>13</t>
  </si>
  <si>
    <t>713491212</t>
  </si>
  <si>
    <t>Montáž izolace tepelné ohybů - doplňky a konstrukční součástí oplechování pevného vnějšího obvodu přes 500 mm ohybů</t>
  </si>
  <si>
    <t>859634510</t>
  </si>
  <si>
    <t>14</t>
  </si>
  <si>
    <t>717652156</t>
  </si>
  <si>
    <t>713491225</t>
  </si>
  <si>
    <t>Montáž izolace tepelné armatur - doplňky a konstrukční součástí oplechování snímatelného vnějšího obvodu přes 500 mm armatur</t>
  </si>
  <si>
    <t>854566717</t>
  </si>
  <si>
    <t>-1018933515</t>
  </si>
  <si>
    <t>17</t>
  </si>
  <si>
    <t>7134xxx01</t>
  </si>
  <si>
    <t>Odvoz a skládkování demontovaných tepelných izolací</t>
  </si>
  <si>
    <t>m3</t>
  </si>
  <si>
    <t>1883995657</t>
  </si>
  <si>
    <t>18</t>
  </si>
  <si>
    <t>998713101</t>
  </si>
  <si>
    <t>Přesun hmot pro izolace tepelné stanovený z hmotnosti přesunovaného materiálu vodorovná dopravní vzdálenost do 50 m v objektech výšky do 6 m</t>
  </si>
  <si>
    <t>488570924</t>
  </si>
  <si>
    <t>722</t>
  </si>
  <si>
    <t>Zdravotechnika - vnitřní vodovod</t>
  </si>
  <si>
    <t>19</t>
  </si>
  <si>
    <t>722174023.WVN</t>
  </si>
  <si>
    <t>Potrubí vodovodní plastové PPR EKOPLASTIK S2.5 svar polyfuze PN 20 D 25 x 4,2 mm</t>
  </si>
  <si>
    <t>-341332758</t>
  </si>
  <si>
    <t>20</t>
  </si>
  <si>
    <t>722224152</t>
  </si>
  <si>
    <t>Armatury s jedním závitem ventily kulové zahradní uzávěry PN 15 do 120° C G 1/2 - 3/4</t>
  </si>
  <si>
    <t>kus</t>
  </si>
  <si>
    <t>2294285</t>
  </si>
  <si>
    <t>722290226</t>
  </si>
  <si>
    <t>Zkoušky, proplach a desinfekce vodovodního potrubí zkoušky těsnosti vodovodního potrubí závitového do DN 50</t>
  </si>
  <si>
    <t>236850578</t>
  </si>
  <si>
    <t>731</t>
  </si>
  <si>
    <t>Ústřední vytápění - kotelny</t>
  </si>
  <si>
    <t>22</t>
  </si>
  <si>
    <t>731201825</t>
  </si>
  <si>
    <t>Demontáž kotlů ocelových automatických, o výkonu přes 1160 do 1860 kW</t>
  </si>
  <si>
    <t>-1840578620</t>
  </si>
  <si>
    <t>23</t>
  </si>
  <si>
    <t>731292813</t>
  </si>
  <si>
    <t>Demontáž hořáků na kapalná a plynná paliva, o výkonu 1400 kW</t>
  </si>
  <si>
    <t>-662135068</t>
  </si>
  <si>
    <t>24</t>
  </si>
  <si>
    <t>731341140</t>
  </si>
  <si>
    <t>Hadice napouštěcí pryžové Ø 20/28</t>
  </si>
  <si>
    <t>64</t>
  </si>
  <si>
    <t>-1369966451</t>
  </si>
  <si>
    <t>25</t>
  </si>
  <si>
    <t>731341150</t>
  </si>
  <si>
    <t>Hadice napouštěcí pryžové Ø 25/34</t>
  </si>
  <si>
    <t>1869720413</t>
  </si>
  <si>
    <t>26</t>
  </si>
  <si>
    <t>731xxx20</t>
  </si>
  <si>
    <t>Montáž nového plynového kotle o výkonu celkem 11150 kW (40/30°C), ...Kompletní montáž na místo v kotelně, sestavení opláštění kotle včetně sestavení kotle s dodaným příslušenstvím</t>
  </si>
  <si>
    <t>soubor</t>
  </si>
  <si>
    <t>220396700</t>
  </si>
  <si>
    <t>27</t>
  </si>
  <si>
    <t>731xxx01</t>
  </si>
  <si>
    <t xml:space="preserve">Plynový kondenzační stacionární kotel, nerezová spalovací komora, s regulací kotle, objem vody 737 litrů. JMENOVITÝ VÝKON  KOTLE PŘI TEPLOTNÍM SPÁDU 40/30°C:  233 - 1150 kW. JMENOVITÝ VÝKON  KOTLE PŘI TEPLOTNÍM SPÁDU 80/60°C:  206 - 1060 kW</t>
  </si>
  <si>
    <t>128</t>
  </si>
  <si>
    <t>-1186391388</t>
  </si>
  <si>
    <t>28</t>
  </si>
  <si>
    <t>731xxx02</t>
  </si>
  <si>
    <t>Mezipřírubová klapka D6125 - dodávka s kotlem</t>
  </si>
  <si>
    <t>1042071302</t>
  </si>
  <si>
    <t>29</t>
  </si>
  <si>
    <t>731xxx03</t>
  </si>
  <si>
    <t>Pohon GR230A 060 703 000 - dodávka s kotlem</t>
  </si>
  <si>
    <t>979427731</t>
  </si>
  <si>
    <t>30</t>
  </si>
  <si>
    <t>731xxx06</t>
  </si>
  <si>
    <t>Neutralizační box KB 23 - do stojanu kotle</t>
  </si>
  <si>
    <t>-1475247769</t>
  </si>
  <si>
    <t>31</t>
  </si>
  <si>
    <t>731xxx09</t>
  </si>
  <si>
    <t>Regulační modul pro ovládáná kasakády kotlů- 2-TTE sada GLT Modul 0-10V)</t>
  </si>
  <si>
    <t>-1025004263</t>
  </si>
  <si>
    <t>731xxx10</t>
  </si>
  <si>
    <t>Regulační modul -2-TTE GW Modul WLAN</t>
  </si>
  <si>
    <t>692174880</t>
  </si>
  <si>
    <t>33</t>
  </si>
  <si>
    <t>731xxx12</t>
  </si>
  <si>
    <t>Plynový filtr Mod. 70631/6b R 2 - dodávka s kotlem</t>
  </si>
  <si>
    <t>-1126141745</t>
  </si>
  <si>
    <t>34</t>
  </si>
  <si>
    <t>731xxx13</t>
  </si>
  <si>
    <t>Kontrola těsnosti (dodávka s kotlem) - Automatický, kompaktní testovací systém netěsnosti plynového ventilu před každým spuštěním hořáku s kabeláží připravenou k připojení, č. 6039 966</t>
  </si>
  <si>
    <t>-476494679</t>
  </si>
  <si>
    <t>35</t>
  </si>
  <si>
    <t>731xxx14</t>
  </si>
  <si>
    <t xml:space="preserve">Mezipřírubová armatura - výstup -  DN125 pro sadu zabezpečení teploty</t>
  </si>
  <si>
    <t>1410384690</t>
  </si>
  <si>
    <t>36</t>
  </si>
  <si>
    <t>731xxx15</t>
  </si>
  <si>
    <t>Přírubový mezikus pro DN125 - zpátečka_ pro sadu zabezpečení tlaku a teploty</t>
  </si>
  <si>
    <t>-272885300</t>
  </si>
  <si>
    <t>37</t>
  </si>
  <si>
    <t>731xxx16</t>
  </si>
  <si>
    <t>Hlídač min/max tlaku - včetně max. teploty (STB) sada - dodávka s kotlem</t>
  </si>
  <si>
    <t>891592114</t>
  </si>
  <si>
    <t>38</t>
  </si>
  <si>
    <t>731391815</t>
  </si>
  <si>
    <t>Vypuštění vody z kotlů do kanalizace samospádem o výhřevné ploše kotlů přes 50 do 100 m2</t>
  </si>
  <si>
    <t>-256891445</t>
  </si>
  <si>
    <t>39</t>
  </si>
  <si>
    <t>731xxx37</t>
  </si>
  <si>
    <t>Demontáž stávajících nerezových vícevrstvých vnitřních spalinových kouřovodů KLASIK F-3 FREVLOKO, DN 500/600 mm dléky 5m, včetně demontáže průběžných tlumičů hluku.</t>
  </si>
  <si>
    <t>1931124811</t>
  </si>
  <si>
    <t>40</t>
  </si>
  <si>
    <t>731xxx38</t>
  </si>
  <si>
    <t>Spalinová cesta - Přípravné práce a Úprava tří stávajících komínů pro montáž patních kolen	</t>
  </si>
  <si>
    <t>443082446</t>
  </si>
  <si>
    <t>41</t>
  </si>
  <si>
    <t>731xxx39</t>
  </si>
  <si>
    <t>Spalinová cesta - Vložkování tří stávajících vícevrstvých komínů komínovými vložkami – systém KLASIK F-1-PH DN 400mm, každý o délce 21,7 m. v provedení nerez tř. 1.4404 tl. 0,8-0,6 mm,</t>
  </si>
  <si>
    <t>173462097</t>
  </si>
  <si>
    <t>42</t>
  </si>
  <si>
    <t>731xxx40</t>
  </si>
  <si>
    <t>Spalinová cesta - Výroba a montáž tří nerezových komínových hlavic s odvětráním 2x DN 400/600 1x 400/500 mm</t>
  </si>
  <si>
    <t>1806801429</t>
  </si>
  <si>
    <t>43</t>
  </si>
  <si>
    <t>731xxx42</t>
  </si>
  <si>
    <t>Spalinová cesta - Výroba a montáž tří vícevrstvých kouřovodů KLASIK F-3-PH, DN 400/500 mm o délce 2x 5 m a 1x 4 m v provedení nerez tř. 1.4404 tl. 0,8-0,6 mm/tepelná izolace tl. 50 mm/ opláštění nerez-lesk tř. 1.4301 tl. 0,5 mm.</t>
  </si>
  <si>
    <t>820986751</t>
  </si>
  <si>
    <t>44</t>
  </si>
  <si>
    <t>731xxx43</t>
  </si>
  <si>
    <t>Spalinová cesta - Výroba a montáž tří nerezových tlumičů hluku, každý o délce 2,5 m, izolační vrstva 150 mm, útlum tlumiče byl stanoven na KTL = -11,6 dB.</t>
  </si>
  <si>
    <t>-306176686</t>
  </si>
  <si>
    <t>45</t>
  </si>
  <si>
    <t>731xxx44</t>
  </si>
  <si>
    <t>Spalinová cesta - Příplatek za práce ve výškách</t>
  </si>
  <si>
    <t>-2098222246</t>
  </si>
  <si>
    <t>46</t>
  </si>
  <si>
    <t>731xxx45</t>
  </si>
  <si>
    <t>Spalinová cesta - Přesun hmot nad 15 m</t>
  </si>
  <si>
    <t>-588734429</t>
  </si>
  <si>
    <t>47</t>
  </si>
  <si>
    <t>731xxx46</t>
  </si>
  <si>
    <t>Spalinová cesta - Lešení</t>
  </si>
  <si>
    <t>2145959891</t>
  </si>
  <si>
    <t>48</t>
  </si>
  <si>
    <t>731xxx47</t>
  </si>
  <si>
    <t>Spalinová cesta - Montážní plošina 27 m</t>
  </si>
  <si>
    <t>-1559149199</t>
  </si>
  <si>
    <t>49</t>
  </si>
  <si>
    <t>731xxx48</t>
  </si>
  <si>
    <t>Spalinová cesta - Jeřáb</t>
  </si>
  <si>
    <t>-1186343446</t>
  </si>
  <si>
    <t>50</t>
  </si>
  <si>
    <t>731xxx49</t>
  </si>
  <si>
    <t>Spalinová cesta - Zaměření + doprava + Ostatní režie</t>
  </si>
  <si>
    <t>-812654252</t>
  </si>
  <si>
    <t>51</t>
  </si>
  <si>
    <t>731xxx50</t>
  </si>
  <si>
    <t>Spalinová cesta - Revize 3x</t>
  </si>
  <si>
    <t>-851790317</t>
  </si>
  <si>
    <t>52</t>
  </si>
  <si>
    <t>731xxx70</t>
  </si>
  <si>
    <t>Odborná prohlídka kotelny dle vyhl. 91/93 Sb.</t>
  </si>
  <si>
    <t>1429234094</t>
  </si>
  <si>
    <t>53</t>
  </si>
  <si>
    <t>731xxx72</t>
  </si>
  <si>
    <t xml:space="preserve">Individuelní zkoušky, komplexní zkoušky, garanční zkoušky, zkušební provoz </t>
  </si>
  <si>
    <t>-811815763</t>
  </si>
  <si>
    <t>54</t>
  </si>
  <si>
    <t>731xxx73</t>
  </si>
  <si>
    <t>Místní provozní řád dle vyhl. 91/93 Sb., NV 201/05 Sb., ČSN 070703, 386405</t>
  </si>
  <si>
    <t>-1029079111</t>
  </si>
  <si>
    <t>55</t>
  </si>
  <si>
    <t>731xxx74</t>
  </si>
  <si>
    <t xml:space="preserve">Revizní knihy plynových spotřebičů a rozvodu plynu dle TDG 919 01, ČSN EN 1775, ČSN 07 0703, vyhl. 91/93 Sb. </t>
  </si>
  <si>
    <t>940980457</t>
  </si>
  <si>
    <t>56</t>
  </si>
  <si>
    <t>731xxx75</t>
  </si>
  <si>
    <t>Vybavení kotelny dle ČSN 07 0703 (2x Přenosný hasící přístroj CO2 s hasící schpoností min. 55B + 1x práškový 6kg, pěnostvorný prostředek nebo vhodný detektor pro kontrolu spojů, lékárnička pro první pomoc, batriová svítilna, detektor na oxid uhličitý)</t>
  </si>
  <si>
    <t>-234351746</t>
  </si>
  <si>
    <t>57</t>
  </si>
  <si>
    <t>731xxx81</t>
  </si>
  <si>
    <t>Měření emisí</t>
  </si>
  <si>
    <t>192272822</t>
  </si>
  <si>
    <t>58</t>
  </si>
  <si>
    <t>731xxx82</t>
  </si>
  <si>
    <t>Celkový proplach nových rozvodů kotelny vodou</t>
  </si>
  <si>
    <t>-986153569</t>
  </si>
  <si>
    <t>59</t>
  </si>
  <si>
    <t>731xxx83</t>
  </si>
  <si>
    <t xml:space="preserve">Napuštění kotelny chemicky upravenou vodou přes úpravnu realizovanou v předchozí etapě._x000d_
</t>
  </si>
  <si>
    <t>571515489</t>
  </si>
  <si>
    <t>60</t>
  </si>
  <si>
    <t>998731101</t>
  </si>
  <si>
    <t>Přesun hmot pro kotelny stanovený z hmotnosti přesunovaného materiálu vodorovná dopravní vzdálenost do 50 m v objektech výšky do 6 m</t>
  </si>
  <si>
    <t>-906429632</t>
  </si>
  <si>
    <t>732</t>
  </si>
  <si>
    <t>Ústřední vytápění - strojovny</t>
  </si>
  <si>
    <t>61</t>
  </si>
  <si>
    <t>732111128</t>
  </si>
  <si>
    <t>Rozdělovače a sběrače tělesa rozdělovačů a sběračů z ocelových trub bezešvých DN 100</t>
  </si>
  <si>
    <t>1488563083</t>
  </si>
  <si>
    <t>62</t>
  </si>
  <si>
    <t>732111312</t>
  </si>
  <si>
    <t>Rozdělovače a sběrače trubková hrdla rozdělovačů a sběračů bez přírub DN 20</t>
  </si>
  <si>
    <t>-801654306</t>
  </si>
  <si>
    <t>63</t>
  </si>
  <si>
    <t>732111322</t>
  </si>
  <si>
    <t>Rozdělovače a sběrače trubková hrdla rozdělovačů a sběračů bez přírub DN 65</t>
  </si>
  <si>
    <t>158736662</t>
  </si>
  <si>
    <t>732199100</t>
  </si>
  <si>
    <t>Montáž štítků orientačních</t>
  </si>
  <si>
    <t>-1041749158</t>
  </si>
  <si>
    <t>65</t>
  </si>
  <si>
    <t>732331619</t>
  </si>
  <si>
    <t>Nádoby expanzní tlakové s membránou bez pojistného ventilu se závitovým připojením PN 0,6 o objemu 140 l</t>
  </si>
  <si>
    <t>-1180245435</t>
  </si>
  <si>
    <t>66</t>
  </si>
  <si>
    <t>732331778</t>
  </si>
  <si>
    <t>Nádoby expanzní tlakové příslušenství k expanzním nádobám bezpečnostní uzávěr k měření tlaku G 1</t>
  </si>
  <si>
    <t>393631087</t>
  </si>
  <si>
    <t>67</t>
  </si>
  <si>
    <t>73233252xxx01</t>
  </si>
  <si>
    <t xml:space="preserve">Dodávka - Sestava dvoučerpadlového expanzního automatu (2-2/60) skládající se z řídící jednotky s dotykovým ovládáním_x000d_
Control Touch, základní nádoby 2000litrů  a příslušné připojovací soupravy.</t>
  </si>
  <si>
    <t>888659582</t>
  </si>
  <si>
    <t>68</t>
  </si>
  <si>
    <t>73233252xxx02</t>
  </si>
  <si>
    <t>Montáž - Sestava dvoučerpadlového expanzního automatu (2-2/60) skládající se z řídící jednotky s dotykovým ovládáním_x000d_
Control Touch, základní nádoby 2000litrů a příslušné připojovací soupravy.</t>
  </si>
  <si>
    <t>-2087867985</t>
  </si>
  <si>
    <t>69</t>
  </si>
  <si>
    <t>73233252xxx03</t>
  </si>
  <si>
    <t>Uvedení do provozu dvoučerpadlového expanzního automatu (2-2/60) skládající se z řídící jednotky s dotykovým ovládáním_x000d_
Control Touch, základní nádoby 2000litrů a příslušné připojovací soupravy.</t>
  </si>
  <si>
    <t>-1538053985</t>
  </si>
  <si>
    <t>70</t>
  </si>
  <si>
    <t>73233252xxx04</t>
  </si>
  <si>
    <t>Demontáž stávajícího bezexpanzního doplňovacího systému BDS včetně vyrovnívací nádoby 1000 litrů</t>
  </si>
  <si>
    <t>-1980038932</t>
  </si>
  <si>
    <t>71</t>
  </si>
  <si>
    <t>732xxx05</t>
  </si>
  <si>
    <t xml:space="preserve">Revize tlakových nádob </t>
  </si>
  <si>
    <t>-1698126759</t>
  </si>
  <si>
    <t>72</t>
  </si>
  <si>
    <t>998732101</t>
  </si>
  <si>
    <t>Přesun hmot pro strojovny stanovený z hmotnosti přesunovaného materiálu vodorovná dopravní vzdálenost do 50 m v objektech výšky do 6 m</t>
  </si>
  <si>
    <t>1428974883</t>
  </si>
  <si>
    <t>733</t>
  </si>
  <si>
    <t>Ústřední vytápění - potrubí</t>
  </si>
  <si>
    <t>73</t>
  </si>
  <si>
    <t>733110806</t>
  </si>
  <si>
    <t>Demontáž potrubí z trubek ocelových závitových DN přes 15 do 32</t>
  </si>
  <si>
    <t>-1027844743</t>
  </si>
  <si>
    <t>74</t>
  </si>
  <si>
    <t>733110808</t>
  </si>
  <si>
    <t>Demontáž potrubí z trubek ocelových závitových DN přes 32 do 50</t>
  </si>
  <si>
    <t>-540357679</t>
  </si>
  <si>
    <t>75</t>
  </si>
  <si>
    <t>733110810</t>
  </si>
  <si>
    <t>Demontáž potrubí z trubek ocelových závitových DN přes 50 do 80</t>
  </si>
  <si>
    <t>-116179085</t>
  </si>
  <si>
    <t>76</t>
  </si>
  <si>
    <t>733111113</t>
  </si>
  <si>
    <t>Potrubí z trubek ocelových závitových bezešvých běžných nízkotlakých v kotelnách a strojovnách DN 15</t>
  </si>
  <si>
    <t>-295461742</t>
  </si>
  <si>
    <t>77</t>
  </si>
  <si>
    <t>733111115</t>
  </si>
  <si>
    <t>Potrubí z trubek ocelových závitových bezešvých běžných nízkotlakých v kotelnách a strojovnách DN 25</t>
  </si>
  <si>
    <t>897519480</t>
  </si>
  <si>
    <t>78</t>
  </si>
  <si>
    <t>733111116</t>
  </si>
  <si>
    <t>Potrubí z trubek ocelových závitových bezešvých běžných nízkotlakých v kotelnách a strojovnách DN 32</t>
  </si>
  <si>
    <t>-92956571</t>
  </si>
  <si>
    <t>79</t>
  </si>
  <si>
    <t>733111118</t>
  </si>
  <si>
    <t>Potrubí z trubek ocelových závitových bezešvých běžných nízkotlakých v kotelnách a strojovnách DN 50</t>
  </si>
  <si>
    <t>-963480677</t>
  </si>
  <si>
    <t>80</t>
  </si>
  <si>
    <t>733121224</t>
  </si>
  <si>
    <t>Potrubí z trubek ocelových hladkých bezešvých tvářených za tepla v kotelnách a strojovnách Ø 76/3,6</t>
  </si>
  <si>
    <t>2043439388</t>
  </si>
  <si>
    <t>81</t>
  </si>
  <si>
    <t>733121225</t>
  </si>
  <si>
    <t>Potrubí z trubek ocelových hladkých bezešvých tvářených za tepla v kotelnách a strojovnách Ø 89/3,6</t>
  </si>
  <si>
    <t>115308100</t>
  </si>
  <si>
    <t>82</t>
  </si>
  <si>
    <t>733121232</t>
  </si>
  <si>
    <t>Potrubí z trubek ocelových hladkých bezešvých tvářených za tepla v kotelnách a strojovnách Ø 133/4,5</t>
  </si>
  <si>
    <t>-1429589781</t>
  </si>
  <si>
    <t>83</t>
  </si>
  <si>
    <t>733121235</t>
  </si>
  <si>
    <t>Potrubí z trubek ocelových hladkých bezešvých tvářených za tepla v kotelnách a strojovnách Ø 159/4,5</t>
  </si>
  <si>
    <t>1473643292</t>
  </si>
  <si>
    <t>84</t>
  </si>
  <si>
    <t>733121239</t>
  </si>
  <si>
    <t>Potrubí z trubek ocelových hladkých bezešvých tvářených za tepla v kotelnách a strojovnách Ø 219/6,3</t>
  </si>
  <si>
    <t>-407942675</t>
  </si>
  <si>
    <t>85</t>
  </si>
  <si>
    <t>733141103</t>
  </si>
  <si>
    <t>Odvzdušňovací nádobky, odlučovače a odkalovače nádobky z trubek ocelových DN 65</t>
  </si>
  <si>
    <t>1718583914</t>
  </si>
  <si>
    <t>86</t>
  </si>
  <si>
    <t>733190107</t>
  </si>
  <si>
    <t>Zkoušky těsnosti potrubí, manžety prostupové z trubek ocelových zkoušky těsnosti potrubí (za provozu) z trubek ocelových závitových DN do 40</t>
  </si>
  <si>
    <t>-626299029</t>
  </si>
  <si>
    <t>87</t>
  </si>
  <si>
    <t>733190108</t>
  </si>
  <si>
    <t>Zkoušky těsnosti potrubí, manžety prostupové z trubek ocelových zkoušky těsnosti potrubí (za provozu) z trubek ocelových závitových DN 40 do 50</t>
  </si>
  <si>
    <t>-637580890</t>
  </si>
  <si>
    <t>88</t>
  </si>
  <si>
    <t>733190225</t>
  </si>
  <si>
    <t>Zkoušky těsnosti potrubí, manžety prostupové z trubek ocelových zkoušky těsnosti potrubí (za provozu) z trubek ocelových hladkých Ø přes 60,3/2,9 do 89/5,0</t>
  </si>
  <si>
    <t>904375466</t>
  </si>
  <si>
    <t>89</t>
  </si>
  <si>
    <t>733190232</t>
  </si>
  <si>
    <t>Zkoušky těsnosti potrubí, manžety prostupové z trubek ocelových zkoušky těsnosti potrubí (za provozu) z trubek ocelových hladkých Ø přes 89/5,0 do 133/5,0</t>
  </si>
  <si>
    <t>922908939</t>
  </si>
  <si>
    <t>90</t>
  </si>
  <si>
    <t>733190235</t>
  </si>
  <si>
    <t>Zkoušky těsnosti potrubí, manžety prostupové z trubek ocelových zkoušky těsnosti potrubí (za provozu) z trubek ocelových hladkých Ø přes 133/5,0 do 159/6,3</t>
  </si>
  <si>
    <t>1093261858</t>
  </si>
  <si>
    <t>91</t>
  </si>
  <si>
    <t>733190239</t>
  </si>
  <si>
    <t>Zkoušky těsnosti potrubí, manžety prostupové z trubek ocelových zkoušky těsnosti potrubí (za provozu) z trubek ocelových hladkých Ø přes 159/6,3 do 219/6,3</t>
  </si>
  <si>
    <t>50264451</t>
  </si>
  <si>
    <t>92</t>
  </si>
  <si>
    <t>733193922</t>
  </si>
  <si>
    <t>Opravy rozvodů potrubí z trubek ocelových hladkých zaslepení potrubí dýnkem Ø 76</t>
  </si>
  <si>
    <t>-714719787</t>
  </si>
  <si>
    <t>93</t>
  </si>
  <si>
    <t>733193932</t>
  </si>
  <si>
    <t>Opravy rozvodů potrubí z trubek ocelových hladkých zaslepení potrubí dýnkem Ø 133</t>
  </si>
  <si>
    <t>317734561</t>
  </si>
  <si>
    <t>94</t>
  </si>
  <si>
    <t>733194932</t>
  </si>
  <si>
    <t>Opravy rozvodů potrubí z trubek ocelových hladkých navaření odbočky na stávající potrubí odbočka Ø 133/4,5</t>
  </si>
  <si>
    <t>414830007</t>
  </si>
  <si>
    <t>95</t>
  </si>
  <si>
    <t>998733101</t>
  </si>
  <si>
    <t>Přesun hmot pro rozvody potrubí stanovený z hmotnosti přesunovaného materiálu vodorovná dopravní vzdálenost do 50 m v objektech výšky do 6 m</t>
  </si>
  <si>
    <t>1246595626</t>
  </si>
  <si>
    <t>734</t>
  </si>
  <si>
    <t>Ústřední vytápění - armatury</t>
  </si>
  <si>
    <t>96</t>
  </si>
  <si>
    <t>734100812</t>
  </si>
  <si>
    <t>Demontáž armatur přírubových se dvěma přírubami přes 50 do DN 100</t>
  </si>
  <si>
    <t>308969697</t>
  </si>
  <si>
    <t>97</t>
  </si>
  <si>
    <t>734100813</t>
  </si>
  <si>
    <t>Demontáž armatur přírubových se dvěma přírubami přes 100 do DN 150</t>
  </si>
  <si>
    <t>-330200690</t>
  </si>
  <si>
    <t>98</t>
  </si>
  <si>
    <t>734109216</t>
  </si>
  <si>
    <t>Montáž armatur přírubových se dvěma přírubami PN 16 DN 80</t>
  </si>
  <si>
    <t>1515201767</t>
  </si>
  <si>
    <t>99</t>
  </si>
  <si>
    <t>734109218</t>
  </si>
  <si>
    <t>Montáž armatur přírubových se dvěma přírubami PN 16 DN 125</t>
  </si>
  <si>
    <t>-311764862</t>
  </si>
  <si>
    <t>100</t>
  </si>
  <si>
    <t>734109219</t>
  </si>
  <si>
    <t>Montáž armatur přírubových se dvěma přírubami PN 16 DN 150</t>
  </si>
  <si>
    <t>-415385043</t>
  </si>
  <si>
    <t>101</t>
  </si>
  <si>
    <t>734153421</t>
  </si>
  <si>
    <t>Šoupátka přírubová víková s ručním kolem těsnící sedla nerez/nerez PN 16 do 400°C (S 15 111 516) DN 125</t>
  </si>
  <si>
    <t>-1090497644</t>
  </si>
  <si>
    <t>102</t>
  </si>
  <si>
    <t>734193218</t>
  </si>
  <si>
    <t>Ostatní přírubové armatury klapky mezipřírubové uzavírací PN 16 do 120°C disk nerezová ocel DN 125</t>
  </si>
  <si>
    <t>561427715</t>
  </si>
  <si>
    <t>103</t>
  </si>
  <si>
    <t>734193220</t>
  </si>
  <si>
    <t>Ostatní přírubové armatury klapky mezipřírubové uzavírací PN 16 do 120°C disk nerezová ocel DN 200</t>
  </si>
  <si>
    <t>-1406951972</t>
  </si>
  <si>
    <t>104</t>
  </si>
  <si>
    <t>734xxx01</t>
  </si>
  <si>
    <t>POJISTNÝ MEMBRÁNOVÝ VENTIL PŘÍRUBOVÝ DN 65x80, OTEVÍRACÍ PŘETLAK 4 BAR , VÝTOK.SOUČ. = 0.61, S = 2042 mm2</t>
  </si>
  <si>
    <t>151514203</t>
  </si>
  <si>
    <t>105</t>
  </si>
  <si>
    <t>734200823</t>
  </si>
  <si>
    <t>Demontáž armatur závitových se dvěma závity přes 1 do G 6/4</t>
  </si>
  <si>
    <t>821735149</t>
  </si>
  <si>
    <t>106</t>
  </si>
  <si>
    <t>734211127</t>
  </si>
  <si>
    <t>Ventily odvzdušňovací závitové automatické se zpětnou klapkou PN 14 do 120°C G 1/2</t>
  </si>
  <si>
    <t>-1631951715</t>
  </si>
  <si>
    <t>107</t>
  </si>
  <si>
    <t>734291123</t>
  </si>
  <si>
    <t>Ostatní armatury kohouty plnicí a vypouštěcí PN 10 do 90°C G 1/2</t>
  </si>
  <si>
    <t>-1850303426</t>
  </si>
  <si>
    <t>108</t>
  </si>
  <si>
    <t>734292813</t>
  </si>
  <si>
    <t>Ostatní armatury kulové kohouty PN 42 do 185°C plnoprůtokové vnitřní závit těžká řada G 1/2</t>
  </si>
  <si>
    <t>517038618</t>
  </si>
  <si>
    <t>109</t>
  </si>
  <si>
    <t>734292818</t>
  </si>
  <si>
    <t>Ostatní armatury kulové kohouty PN 42 do 185°C plnoprůtokové vnitřní závit těžká řada G 2</t>
  </si>
  <si>
    <t>-1669324493</t>
  </si>
  <si>
    <t>110</t>
  </si>
  <si>
    <t>734411101</t>
  </si>
  <si>
    <t>Teploměry technické s pevným stonkem a jímkou zadní připojení (axiální) průměr 63 mm délka stonku 50 mm</t>
  </si>
  <si>
    <t>-337082039</t>
  </si>
  <si>
    <t>111</t>
  </si>
  <si>
    <t>7344211021.1</t>
  </si>
  <si>
    <t>Tlakoměr s pevným stonkem a zpětnou klapkou tlak 0-16 bar průměr 63 mm spodní připojení</t>
  </si>
  <si>
    <t>-379722747</t>
  </si>
  <si>
    <t>112</t>
  </si>
  <si>
    <t>734494213</t>
  </si>
  <si>
    <t>Měřicí armatury návarky s trubkovým závitem G 1/2</t>
  </si>
  <si>
    <t>712961798</t>
  </si>
  <si>
    <t>113</t>
  </si>
  <si>
    <t>998734101</t>
  </si>
  <si>
    <t>Přesun hmot pro armatury stanovený z hmotnosti přesunovaného materiálu vodorovná dopravní vzdálenost do 50 m v objektech výšky do 6 m</t>
  </si>
  <si>
    <t>-907055226</t>
  </si>
  <si>
    <t>TOPNÁ ZKOUŠKA</t>
  </si>
  <si>
    <t>114</t>
  </si>
  <si>
    <t>101a</t>
  </si>
  <si>
    <t xml:space="preserve">Topná zkouška </t>
  </si>
  <si>
    <t>hod</t>
  </si>
  <si>
    <t>512</t>
  </si>
  <si>
    <t>-1383324395</t>
  </si>
  <si>
    <t>767</t>
  </si>
  <si>
    <t>Konstrukce zámečnické</t>
  </si>
  <si>
    <t>115</t>
  </si>
  <si>
    <t>767995113</t>
  </si>
  <si>
    <t>Montáž atypických zámečnických konstrukcí hmotnosti do 20 kg</t>
  </si>
  <si>
    <t>kg</t>
  </si>
  <si>
    <t>421021140</t>
  </si>
  <si>
    <t>116</t>
  </si>
  <si>
    <t>767xxx01</t>
  </si>
  <si>
    <t xml:space="preserve">Profilová ocel pro pomocné konstrukce, odmaštěná, bez rzi, opatřená základní  ochrannou barvou proti rzi, svařovaná konstrukce. Včetně příslušenství, jako vrutů, kotev, hmoždnek, pracovního materiálu"</t>
  </si>
  <si>
    <t>-378999726</t>
  </si>
  <si>
    <t>117</t>
  </si>
  <si>
    <t>998767102</t>
  </si>
  <si>
    <t>Přesun hmot tonážní pro zámečnické konstrukce v objektech v do 6 m</t>
  </si>
  <si>
    <t>-135847970</t>
  </si>
  <si>
    <t>783</t>
  </si>
  <si>
    <t>Dokončovací práce - nátěry</t>
  </si>
  <si>
    <t>118</t>
  </si>
  <si>
    <t>783314203</t>
  </si>
  <si>
    <t>Základní antikorozní nátěr zámečnických konstrukcí jednonásobný syntetický samozákladující</t>
  </si>
  <si>
    <t>-1481808298</t>
  </si>
  <si>
    <t>119</t>
  </si>
  <si>
    <t>783617613</t>
  </si>
  <si>
    <t>Krycí nátěr (email) armatur a kovových potrubí potrubí do DN 50 mm dvojnásobný syntetický samozákladující</t>
  </si>
  <si>
    <t>-1750451443</t>
  </si>
  <si>
    <t>120</t>
  </si>
  <si>
    <t>783617633</t>
  </si>
  <si>
    <t>Krycí nátěr (email) armatur a kovových potrubí potrubí přes DN 50 do DN 100 mm dvojnásobný syntetický samozákladující</t>
  </si>
  <si>
    <t>-1825623937</t>
  </si>
  <si>
    <t>121</t>
  </si>
  <si>
    <t>783617643</t>
  </si>
  <si>
    <t>Krycí nátěr (email) armatur a kovových potrubí potrubí přes DN 100 do DN 150 mm jednonásobný syntetický samozákladující</t>
  </si>
  <si>
    <t>865393980</t>
  </si>
  <si>
    <t>122</t>
  </si>
  <si>
    <t>783617663</t>
  </si>
  <si>
    <t>Krycí nátěr (email) armatur a kovových potrubí potrubí přes DN 150 do DN 200 mm jednonásobný syntetický samozákladující</t>
  </si>
  <si>
    <t>1678481646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</si>
</sst>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7</v>
      </c>
    </row>
    <row r="7" s="1" customFormat="1" ht="12" customHeight="1">
      <c r="B7" s="18"/>
      <c r="D7" s="28" t="s">
        <v>19</v>
      </c>
      <c r="K7" s="23" t="s">
        <v>3</v>
      </c>
      <c r="AK7" s="28" t="s">
        <v>20</v>
      </c>
      <c r="AN7" s="23" t="s">
        <v>3</v>
      </c>
      <c r="AR7" s="18"/>
      <c r="BE7" s="27"/>
      <c r="BS7" s="15" t="s">
        <v>7</v>
      </c>
    </row>
    <row r="8" s="1" customFormat="1" ht="12" customHeight="1">
      <c r="B8" s="18"/>
      <c r="D8" s="28" t="s">
        <v>21</v>
      </c>
      <c r="K8" s="23" t="s">
        <v>22</v>
      </c>
      <c r="AK8" s="28" t="s">
        <v>23</v>
      </c>
      <c r="AN8" s="29" t="s">
        <v>24</v>
      </c>
      <c r="AR8" s="18"/>
      <c r="BE8" s="27"/>
      <c r="BS8" s="15" t="s">
        <v>7</v>
      </c>
    </row>
    <row r="9" s="1" customFormat="1" ht="14.4" customHeight="1">
      <c r="B9" s="18"/>
      <c r="AR9" s="18"/>
      <c r="BE9" s="27"/>
      <c r="BS9" s="15" t="s">
        <v>7</v>
      </c>
    </row>
    <row r="10" s="1" customFormat="1" ht="12" customHeight="1">
      <c r="B10" s="18"/>
      <c r="D10" s="28" t="s">
        <v>25</v>
      </c>
      <c r="AK10" s="28" t="s">
        <v>26</v>
      </c>
      <c r="AN10" s="23" t="s">
        <v>27</v>
      </c>
      <c r="AR10" s="18"/>
      <c r="BE10" s="27"/>
      <c r="BS10" s="15" t="s">
        <v>7</v>
      </c>
    </row>
    <row r="11" s="1" customFormat="1" ht="18.48" customHeight="1">
      <c r="B11" s="18"/>
      <c r="E11" s="23" t="s">
        <v>28</v>
      </c>
      <c r="AK11" s="28" t="s">
        <v>29</v>
      </c>
      <c r="AN11" s="23" t="s">
        <v>30</v>
      </c>
      <c r="AR11" s="18"/>
      <c r="BE11" s="27"/>
      <c r="BS11" s="15" t="s">
        <v>7</v>
      </c>
    </row>
    <row r="12" s="1" customFormat="1" ht="6.96" customHeight="1">
      <c r="B12" s="18"/>
      <c r="AR12" s="18"/>
      <c r="BE12" s="27"/>
      <c r="BS12" s="15" t="s">
        <v>7</v>
      </c>
    </row>
    <row r="13" s="1" customFormat="1" ht="12" customHeight="1">
      <c r="B13" s="18"/>
      <c r="D13" s="28" t="s">
        <v>31</v>
      </c>
      <c r="AK13" s="28" t="s">
        <v>26</v>
      </c>
      <c r="AN13" s="30" t="s">
        <v>32</v>
      </c>
      <c r="AR13" s="18"/>
      <c r="BE13" s="27"/>
      <c r="BS13" s="15" t="s">
        <v>7</v>
      </c>
    </row>
    <row r="14">
      <c r="B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N14" s="30" t="s">
        <v>32</v>
      </c>
      <c r="AR14" s="18"/>
      <c r="BE14" s="27"/>
      <c r="BS14" s="15" t="s">
        <v>7</v>
      </c>
    </row>
    <row r="15" s="1" customFormat="1" ht="6.96" customHeight="1">
      <c r="B15" s="18"/>
      <c r="AR15" s="18"/>
      <c r="BE15" s="27"/>
      <c r="BS15" s="15" t="s">
        <v>4</v>
      </c>
    </row>
    <row r="16" s="1" customFormat="1" ht="12" customHeight="1">
      <c r="B16" s="18"/>
      <c r="D16" s="28" t="s">
        <v>33</v>
      </c>
      <c r="AK16" s="28" t="s">
        <v>26</v>
      </c>
      <c r="AN16" s="23" t="s">
        <v>34</v>
      </c>
      <c r="AR16" s="18"/>
      <c r="BE16" s="27"/>
      <c r="BS16" s="15" t="s">
        <v>4</v>
      </c>
    </row>
    <row r="17" s="1" customFormat="1" ht="18.48" customHeight="1">
      <c r="B17" s="18"/>
      <c r="E17" s="23" t="s">
        <v>35</v>
      </c>
      <c r="AK17" s="28" t="s">
        <v>29</v>
      </c>
      <c r="AN17" s="23" t="s">
        <v>36</v>
      </c>
      <c r="AR17" s="18"/>
      <c r="BE17" s="27"/>
      <c r="BS17" s="15" t="s">
        <v>37</v>
      </c>
    </row>
    <row r="18" s="1" customFormat="1" ht="6.96" customHeight="1">
      <c r="B18" s="18"/>
      <c r="AR18" s="18"/>
      <c r="BE18" s="27"/>
      <c r="BS18" s="15" t="s">
        <v>7</v>
      </c>
    </row>
    <row r="19" s="1" customFormat="1" ht="12" customHeight="1">
      <c r="B19" s="18"/>
      <c r="D19" s="28" t="s">
        <v>38</v>
      </c>
      <c r="AK19" s="28" t="s">
        <v>26</v>
      </c>
      <c r="AN19" s="23" t="s">
        <v>3</v>
      </c>
      <c r="AR19" s="18"/>
      <c r="BE19" s="27"/>
      <c r="BS19" s="15" t="s">
        <v>7</v>
      </c>
    </row>
    <row r="20" s="1" customFormat="1" ht="18.48" customHeight="1">
      <c r="B20" s="18"/>
      <c r="E20" s="23" t="s">
        <v>39</v>
      </c>
      <c r="AK20" s="28" t="s">
        <v>29</v>
      </c>
      <c r="AN20" s="23" t="s">
        <v>3</v>
      </c>
      <c r="AR20" s="18"/>
      <c r="BE20" s="27"/>
      <c r="BS20" s="15" t="s">
        <v>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40</v>
      </c>
      <c r="AR22" s="18"/>
      <c r="BE22" s="27"/>
    </row>
    <row r="23" s="1" customFormat="1" ht="47.25" customHeight="1">
      <c r="B23" s="18"/>
      <c r="E23" s="32" t="s">
        <v>41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43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44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45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46</v>
      </c>
      <c r="E29" s="3"/>
      <c r="F29" s="28" t="s">
        <v>47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ROUND(AV54,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48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ROUND(AW54,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49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50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51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="2" customFormat="1" ht="25.92" customHeight="1">
      <c r="A35" s="34"/>
      <c r="B35" s="35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48" t="s">
        <v>54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6.96" customHeight="1">
      <c r="A37" s="34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5"/>
      <c r="BE37" s="34"/>
    </row>
    <row r="41" s="2" customFormat="1" ht="6.96" customHeight="1">
      <c r="A41" s="34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5"/>
      <c r="BE41" s="34"/>
    </row>
    <row r="42" s="2" customFormat="1" ht="24.96" customHeight="1">
      <c r="A42" s="34"/>
      <c r="B42" s="35"/>
      <c r="C42" s="19" t="s">
        <v>55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="2" customFormat="1" ht="6.96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="4" customFormat="1" ht="12" customHeight="1">
      <c r="A44" s="4"/>
      <c r="B44" s="55"/>
      <c r="C44" s="28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20014_REV01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5"/>
      <c r="BE44" s="4"/>
    </row>
    <row r="45" s="5" customFormat="1" ht="36.96" customHeight="1">
      <c r="A45" s="5"/>
      <c r="B45" s="56"/>
      <c r="C45" s="57" t="s">
        <v>17</v>
      </c>
      <c r="D45" s="5"/>
      <c r="E45" s="5"/>
      <c r="F45" s="5"/>
      <c r="G45" s="5"/>
      <c r="H45" s="5"/>
      <c r="I45" s="5"/>
      <c r="J45" s="5"/>
      <c r="K45" s="5"/>
      <c r="L45" s="58" t="str">
        <f>K6</f>
        <v>MODERNIZACE PLYNOVÉ TEPLOVODNÍ KOTELNY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6"/>
      <c r="BE45" s="5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="2" customFormat="1" ht="12" customHeight="1">
      <c r="A47" s="34"/>
      <c r="B47" s="35"/>
      <c r="C47" s="28" t="s">
        <v>21</v>
      </c>
      <c r="D47" s="34"/>
      <c r="E47" s="34"/>
      <c r="F47" s="34"/>
      <c r="G47" s="34"/>
      <c r="H47" s="34"/>
      <c r="I47" s="34"/>
      <c r="J47" s="34"/>
      <c r="K47" s="34"/>
      <c r="L47" s="59" t="str">
        <f>IF(K8="","",K8)</f>
        <v>ulice Vančurova, Lanškroun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23</v>
      </c>
      <c r="AJ47" s="34"/>
      <c r="AK47" s="34"/>
      <c r="AL47" s="34"/>
      <c r="AM47" s="60" t="str">
        <f>IF(AN8= "","",AN8)</f>
        <v>7. 12. 2020</v>
      </c>
      <c r="AN47" s="60"/>
      <c r="AO47" s="34"/>
      <c r="AP47" s="34"/>
      <c r="AQ47" s="34"/>
      <c r="AR47" s="35"/>
      <c r="BE47" s="34"/>
    </row>
    <row r="48" s="2" customFormat="1" ht="6.96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="2" customFormat="1" ht="25.65" customHeight="1">
      <c r="A49" s="34"/>
      <c r="B49" s="35"/>
      <c r="C49" s="28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Městský bytový podnik Lanškroun, s. r. 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33</v>
      </c>
      <c r="AJ49" s="34"/>
      <c r="AK49" s="34"/>
      <c r="AL49" s="34"/>
      <c r="AM49" s="61" t="str">
        <f>IF(E17="","",E17)</f>
        <v>Jiří Kamenický, Na Špici 211, Dlouhá Třebová</v>
      </c>
      <c r="AN49" s="4"/>
      <c r="AO49" s="4"/>
      <c r="AP49" s="4"/>
      <c r="AQ49" s="34"/>
      <c r="AR49" s="35"/>
      <c r="AS49" s="62" t="s">
        <v>56</v>
      </c>
      <c r="AT49" s="63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4"/>
    </row>
    <row r="50" s="2" customFormat="1" ht="15.15" customHeight="1">
      <c r="A50" s="34"/>
      <c r="B50" s="35"/>
      <c r="C50" s="28" t="s">
        <v>31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38</v>
      </c>
      <c r="AJ50" s="34"/>
      <c r="AK50" s="34"/>
      <c r="AL50" s="34"/>
      <c r="AM50" s="61" t="str">
        <f>IF(E20="","",E20)</f>
        <v xml:space="preserve"> </v>
      </c>
      <c r="AN50" s="4"/>
      <c r="AO50" s="4"/>
      <c r="AP50" s="4"/>
      <c r="AQ50" s="34"/>
      <c r="AR50" s="35"/>
      <c r="AS50" s="66"/>
      <c r="AT50" s="67"/>
      <c r="AU50" s="68"/>
      <c r="AV50" s="68"/>
      <c r="AW50" s="68"/>
      <c r="AX50" s="68"/>
      <c r="AY50" s="68"/>
      <c r="AZ50" s="68"/>
      <c r="BA50" s="68"/>
      <c r="BB50" s="68"/>
      <c r="BC50" s="68"/>
      <c r="BD50" s="69"/>
      <c r="BE50" s="34"/>
    </row>
    <row r="51" s="2" customFormat="1" ht="10.8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66"/>
      <c r="AT51" s="67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4"/>
    </row>
    <row r="52" s="2" customFormat="1" ht="29.28" customHeight="1">
      <c r="A52" s="34"/>
      <c r="B52" s="35"/>
      <c r="C52" s="70" t="s">
        <v>57</v>
      </c>
      <c r="D52" s="71"/>
      <c r="E52" s="71"/>
      <c r="F52" s="71"/>
      <c r="G52" s="71"/>
      <c r="H52" s="72"/>
      <c r="I52" s="73" t="s">
        <v>58</v>
      </c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4" t="s">
        <v>59</v>
      </c>
      <c r="AH52" s="71"/>
      <c r="AI52" s="71"/>
      <c r="AJ52" s="71"/>
      <c r="AK52" s="71"/>
      <c r="AL52" s="71"/>
      <c r="AM52" s="71"/>
      <c r="AN52" s="73" t="s">
        <v>60</v>
      </c>
      <c r="AO52" s="71"/>
      <c r="AP52" s="71"/>
      <c r="AQ52" s="75" t="s">
        <v>61</v>
      </c>
      <c r="AR52" s="35"/>
      <c r="AS52" s="76" t="s">
        <v>62</v>
      </c>
      <c r="AT52" s="77" t="s">
        <v>63</v>
      </c>
      <c r="AU52" s="77" t="s">
        <v>64</v>
      </c>
      <c r="AV52" s="77" t="s">
        <v>65</v>
      </c>
      <c r="AW52" s="77" t="s">
        <v>66</v>
      </c>
      <c r="AX52" s="77" t="s">
        <v>67</v>
      </c>
      <c r="AY52" s="77" t="s">
        <v>68</v>
      </c>
      <c r="AZ52" s="77" t="s">
        <v>69</v>
      </c>
      <c r="BA52" s="77" t="s">
        <v>70</v>
      </c>
      <c r="BB52" s="77" t="s">
        <v>71</v>
      </c>
      <c r="BC52" s="77" t="s">
        <v>72</v>
      </c>
      <c r="BD52" s="78" t="s">
        <v>73</v>
      </c>
      <c r="BE52" s="34"/>
    </row>
    <row r="53" s="2" customFormat="1" ht="10.8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79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1"/>
      <c r="BE53" s="34"/>
    </row>
    <row r="54" s="6" customFormat="1" ht="32.4" customHeight="1">
      <c r="A54" s="6"/>
      <c r="B54" s="82"/>
      <c r="C54" s="83" t="s">
        <v>74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5">
        <f>ROUND(AG55,2)</f>
        <v>0</v>
      </c>
      <c r="AH54" s="85"/>
      <c r="AI54" s="85"/>
      <c r="AJ54" s="85"/>
      <c r="AK54" s="85"/>
      <c r="AL54" s="85"/>
      <c r="AM54" s="85"/>
      <c r="AN54" s="86">
        <f>SUM(AG54,AT54)</f>
        <v>0</v>
      </c>
      <c r="AO54" s="86"/>
      <c r="AP54" s="86"/>
      <c r="AQ54" s="87" t="s">
        <v>3</v>
      </c>
      <c r="AR54" s="82"/>
      <c r="AS54" s="88">
        <f>ROUND(AS55,2)</f>
        <v>0</v>
      </c>
      <c r="AT54" s="89">
        <f>ROUND(SUM(AV54:AW54),2)</f>
        <v>0</v>
      </c>
      <c r="AU54" s="90">
        <f>ROUND(AU55,5)</f>
        <v>0</v>
      </c>
      <c r="AV54" s="89">
        <f>ROUND(AZ54*L29,2)</f>
        <v>0</v>
      </c>
      <c r="AW54" s="89">
        <f>ROUND(BA54*L30,2)</f>
        <v>0</v>
      </c>
      <c r="AX54" s="89">
        <f>ROUND(BB54*L29,2)</f>
        <v>0</v>
      </c>
      <c r="AY54" s="89">
        <f>ROUND(BC54*L30,2)</f>
        <v>0</v>
      </c>
      <c r="AZ54" s="89">
        <f>ROUND(AZ55,2)</f>
        <v>0</v>
      </c>
      <c r="BA54" s="89">
        <f>ROUND(BA55,2)</f>
        <v>0</v>
      </c>
      <c r="BB54" s="89">
        <f>ROUND(BB55,2)</f>
        <v>0</v>
      </c>
      <c r="BC54" s="89">
        <f>ROUND(BC55,2)</f>
        <v>0</v>
      </c>
      <c r="BD54" s="91">
        <f>ROUND(BD55,2)</f>
        <v>0</v>
      </c>
      <c r="BE54" s="6"/>
      <c r="BS54" s="92" t="s">
        <v>75</v>
      </c>
      <c r="BT54" s="92" t="s">
        <v>76</v>
      </c>
      <c r="BU54" s="93" t="s">
        <v>77</v>
      </c>
      <c r="BV54" s="92" t="s">
        <v>78</v>
      </c>
      <c r="BW54" s="92" t="s">
        <v>5</v>
      </c>
      <c r="BX54" s="92" t="s">
        <v>79</v>
      </c>
      <c r="CL54" s="92" t="s">
        <v>3</v>
      </c>
    </row>
    <row r="55" s="7" customFormat="1" ht="16.5" customHeight="1">
      <c r="A55" s="94" t="s">
        <v>80</v>
      </c>
      <c r="B55" s="95"/>
      <c r="C55" s="96"/>
      <c r="D55" s="97" t="s">
        <v>81</v>
      </c>
      <c r="E55" s="97"/>
      <c r="F55" s="97"/>
      <c r="G55" s="97"/>
      <c r="H55" s="97"/>
      <c r="I55" s="98"/>
      <c r="J55" s="97" t="s">
        <v>82</v>
      </c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9">
        <f>'D.1.4.1 - VYTÁPĚNÍ - REVI...'!J30</f>
        <v>0</v>
      </c>
      <c r="AH55" s="98"/>
      <c r="AI55" s="98"/>
      <c r="AJ55" s="98"/>
      <c r="AK55" s="98"/>
      <c r="AL55" s="98"/>
      <c r="AM55" s="98"/>
      <c r="AN55" s="99">
        <f>SUM(AG55,AT55)</f>
        <v>0</v>
      </c>
      <c r="AO55" s="98"/>
      <c r="AP55" s="98"/>
      <c r="AQ55" s="100" t="s">
        <v>83</v>
      </c>
      <c r="AR55" s="95"/>
      <c r="AS55" s="101">
        <v>0</v>
      </c>
      <c r="AT55" s="102">
        <f>ROUND(SUM(AV55:AW55),2)</f>
        <v>0</v>
      </c>
      <c r="AU55" s="103">
        <f>'D.1.4.1 - VYTÁPĚNÍ - REVI...'!P89</f>
        <v>0</v>
      </c>
      <c r="AV55" s="102">
        <f>'D.1.4.1 - VYTÁPĚNÍ - REVI...'!J33</f>
        <v>0</v>
      </c>
      <c r="AW55" s="102">
        <f>'D.1.4.1 - VYTÁPĚNÍ - REVI...'!J34</f>
        <v>0</v>
      </c>
      <c r="AX55" s="102">
        <f>'D.1.4.1 - VYTÁPĚNÍ - REVI...'!J35</f>
        <v>0</v>
      </c>
      <c r="AY55" s="102">
        <f>'D.1.4.1 - VYTÁPĚNÍ - REVI...'!J36</f>
        <v>0</v>
      </c>
      <c r="AZ55" s="102">
        <f>'D.1.4.1 - VYTÁPĚNÍ - REVI...'!F33</f>
        <v>0</v>
      </c>
      <c r="BA55" s="102">
        <f>'D.1.4.1 - VYTÁPĚNÍ - REVI...'!F34</f>
        <v>0</v>
      </c>
      <c r="BB55" s="102">
        <f>'D.1.4.1 - VYTÁPĚNÍ - REVI...'!F35</f>
        <v>0</v>
      </c>
      <c r="BC55" s="102">
        <f>'D.1.4.1 - VYTÁPĚNÍ - REVI...'!F36</f>
        <v>0</v>
      </c>
      <c r="BD55" s="104">
        <f>'D.1.4.1 - VYTÁPĚNÍ - REVI...'!F37</f>
        <v>0</v>
      </c>
      <c r="BE55" s="7"/>
      <c r="BT55" s="105" t="s">
        <v>84</v>
      </c>
      <c r="BV55" s="105" t="s">
        <v>78</v>
      </c>
      <c r="BW55" s="105" t="s">
        <v>85</v>
      </c>
      <c r="BX55" s="105" t="s">
        <v>5</v>
      </c>
      <c r="CL55" s="105" t="s">
        <v>3</v>
      </c>
      <c r="CM55" s="105" t="s">
        <v>86</v>
      </c>
    </row>
    <row r="56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.1.4.1 - VYTÁPĚNÍ - REV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0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06"/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07"/>
      <c r="J3" s="17"/>
      <c r="K3" s="17"/>
      <c r="L3" s="18"/>
      <c r="AT3" s="15" t="s">
        <v>86</v>
      </c>
    </row>
    <row r="4" s="1" customFormat="1" ht="24.96" customHeight="1">
      <c r="B4" s="18"/>
      <c r="D4" s="19" t="s">
        <v>87</v>
      </c>
      <c r="I4" s="106"/>
      <c r="L4" s="18"/>
      <c r="M4" s="108" t="s">
        <v>11</v>
      </c>
      <c r="AT4" s="15" t="s">
        <v>4</v>
      </c>
    </row>
    <row r="5" s="1" customFormat="1" ht="6.96" customHeight="1">
      <c r="B5" s="18"/>
      <c r="I5" s="106"/>
      <c r="L5" s="18"/>
    </row>
    <row r="6" s="1" customFormat="1" ht="12" customHeight="1">
      <c r="B6" s="18"/>
      <c r="D6" s="28" t="s">
        <v>17</v>
      </c>
      <c r="I6" s="106"/>
      <c r="L6" s="18"/>
    </row>
    <row r="7" s="1" customFormat="1" ht="16.5" customHeight="1">
      <c r="B7" s="18"/>
      <c r="E7" s="109" t="str">
        <f>'Rekapitulace stavby'!K6</f>
        <v>MODERNIZACE PLYNOVÉ TEPLOVODNÍ KOTELNY</v>
      </c>
      <c r="F7" s="28"/>
      <c r="G7" s="28"/>
      <c r="H7" s="28"/>
      <c r="I7" s="106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110"/>
      <c r="J8" s="34"/>
      <c r="K8" s="34"/>
      <c r="L8" s="11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8" t="s">
        <v>89</v>
      </c>
      <c r="F9" s="34"/>
      <c r="G9" s="34"/>
      <c r="H9" s="34"/>
      <c r="I9" s="110"/>
      <c r="J9" s="34"/>
      <c r="K9" s="34"/>
      <c r="L9" s="11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110"/>
      <c r="J10" s="34"/>
      <c r="K10" s="34"/>
      <c r="L10" s="11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112" t="s">
        <v>20</v>
      </c>
      <c r="J11" s="23" t="s">
        <v>3</v>
      </c>
      <c r="K11" s="34"/>
      <c r="L11" s="11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112" t="s">
        <v>23</v>
      </c>
      <c r="J12" s="60" t="str">
        <f>'Rekapitulace stavby'!AN8</f>
        <v>7. 12. 2020</v>
      </c>
      <c r="K12" s="34"/>
      <c r="L12" s="11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110"/>
      <c r="J13" s="34"/>
      <c r="K13" s="34"/>
      <c r="L13" s="11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112" t="s">
        <v>26</v>
      </c>
      <c r="J14" s="23" t="s">
        <v>27</v>
      </c>
      <c r="K14" s="34"/>
      <c r="L14" s="11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28</v>
      </c>
      <c r="F15" s="34"/>
      <c r="G15" s="34"/>
      <c r="H15" s="34"/>
      <c r="I15" s="112" t="s">
        <v>29</v>
      </c>
      <c r="J15" s="23" t="s">
        <v>30</v>
      </c>
      <c r="K15" s="34"/>
      <c r="L15" s="11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110"/>
      <c r="J16" s="34"/>
      <c r="K16" s="34"/>
      <c r="L16" s="11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31</v>
      </c>
      <c r="E17" s="34"/>
      <c r="F17" s="34"/>
      <c r="G17" s="34"/>
      <c r="H17" s="34"/>
      <c r="I17" s="112" t="s">
        <v>26</v>
      </c>
      <c r="J17" s="29" t="str">
        <f>'Rekapitulace stavby'!AN13</f>
        <v>Vyplň údaj</v>
      </c>
      <c r="K17" s="34"/>
      <c r="L17" s="11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112" t="s">
        <v>29</v>
      </c>
      <c r="J18" s="29" t="str">
        <f>'Rekapitulace stavby'!AN14</f>
        <v>Vyplň údaj</v>
      </c>
      <c r="K18" s="34"/>
      <c r="L18" s="11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110"/>
      <c r="J19" s="34"/>
      <c r="K19" s="34"/>
      <c r="L19" s="11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33</v>
      </c>
      <c r="E20" s="34"/>
      <c r="F20" s="34"/>
      <c r="G20" s="34"/>
      <c r="H20" s="34"/>
      <c r="I20" s="112" t="s">
        <v>26</v>
      </c>
      <c r="J20" s="23" t="s">
        <v>34</v>
      </c>
      <c r="K20" s="34"/>
      <c r="L20" s="11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35</v>
      </c>
      <c r="F21" s="34"/>
      <c r="G21" s="34"/>
      <c r="H21" s="34"/>
      <c r="I21" s="112" t="s">
        <v>29</v>
      </c>
      <c r="J21" s="23" t="s">
        <v>36</v>
      </c>
      <c r="K21" s="34"/>
      <c r="L21" s="11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110"/>
      <c r="J22" s="34"/>
      <c r="K22" s="34"/>
      <c r="L22" s="11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38</v>
      </c>
      <c r="E23" s="34"/>
      <c r="F23" s="34"/>
      <c r="G23" s="34"/>
      <c r="H23" s="34"/>
      <c r="I23" s="112" t="s">
        <v>26</v>
      </c>
      <c r="J23" s="23" t="str">
        <f>IF('Rekapitulace stavby'!AN19="","",'Rekapitulace stavby'!AN19)</f>
        <v/>
      </c>
      <c r="K23" s="34"/>
      <c r="L23" s="11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112" t="s">
        <v>29</v>
      </c>
      <c r="J24" s="23" t="str">
        <f>IF('Rekapitulace stavby'!AN20="","",'Rekapitulace stavby'!AN20)</f>
        <v/>
      </c>
      <c r="K24" s="34"/>
      <c r="L24" s="11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110"/>
      <c r="J25" s="34"/>
      <c r="K25" s="34"/>
      <c r="L25" s="11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40</v>
      </c>
      <c r="E26" s="34"/>
      <c r="F26" s="34"/>
      <c r="G26" s="34"/>
      <c r="H26" s="34"/>
      <c r="I26" s="110"/>
      <c r="J26" s="34"/>
      <c r="K26" s="34"/>
      <c r="L26" s="11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3"/>
      <c r="B27" s="114"/>
      <c r="C27" s="113"/>
      <c r="D27" s="113"/>
      <c r="E27" s="32" t="s">
        <v>3</v>
      </c>
      <c r="F27" s="32"/>
      <c r="G27" s="32"/>
      <c r="H27" s="32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110"/>
      <c r="J28" s="34"/>
      <c r="K28" s="34"/>
      <c r="L28" s="11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117"/>
      <c r="J29" s="80"/>
      <c r="K29" s="80"/>
      <c r="L29" s="11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8" t="s">
        <v>42</v>
      </c>
      <c r="E30" s="34"/>
      <c r="F30" s="34"/>
      <c r="G30" s="34"/>
      <c r="H30" s="34"/>
      <c r="I30" s="110"/>
      <c r="J30" s="86">
        <f>ROUND(J89, 2)</f>
        <v>0</v>
      </c>
      <c r="K30" s="34"/>
      <c r="L30" s="11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117"/>
      <c r="J31" s="80"/>
      <c r="K31" s="80"/>
      <c r="L31" s="11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44</v>
      </c>
      <c r="G32" s="34"/>
      <c r="H32" s="34"/>
      <c r="I32" s="119" t="s">
        <v>43</v>
      </c>
      <c r="J32" s="39" t="s">
        <v>45</v>
      </c>
      <c r="K32" s="34"/>
      <c r="L32" s="11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0" t="s">
        <v>46</v>
      </c>
      <c r="E33" s="28" t="s">
        <v>47</v>
      </c>
      <c r="F33" s="121">
        <f>ROUND((SUM(BE89:BE221)),  2)</f>
        <v>0</v>
      </c>
      <c r="G33" s="34"/>
      <c r="H33" s="34"/>
      <c r="I33" s="122">
        <v>0.20999999999999999</v>
      </c>
      <c r="J33" s="121">
        <f>ROUND(((SUM(BE89:BE221))*I33),  2)</f>
        <v>0</v>
      </c>
      <c r="K33" s="34"/>
      <c r="L33" s="11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48</v>
      </c>
      <c r="F34" s="121">
        <f>ROUND((SUM(BF89:BF221)),  2)</f>
        <v>0</v>
      </c>
      <c r="G34" s="34"/>
      <c r="H34" s="34"/>
      <c r="I34" s="122">
        <v>0.14999999999999999</v>
      </c>
      <c r="J34" s="121">
        <f>ROUND(((SUM(BF89:BF221))*I34),  2)</f>
        <v>0</v>
      </c>
      <c r="K34" s="34"/>
      <c r="L34" s="11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49</v>
      </c>
      <c r="F35" s="121">
        <f>ROUND((SUM(BG89:BG221)),  2)</f>
        <v>0</v>
      </c>
      <c r="G35" s="34"/>
      <c r="H35" s="34"/>
      <c r="I35" s="122">
        <v>0.20999999999999999</v>
      </c>
      <c r="J35" s="121">
        <f>0</f>
        <v>0</v>
      </c>
      <c r="K35" s="34"/>
      <c r="L35" s="11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50</v>
      </c>
      <c r="F36" s="121">
        <f>ROUND((SUM(BH89:BH221)),  2)</f>
        <v>0</v>
      </c>
      <c r="G36" s="34"/>
      <c r="H36" s="34"/>
      <c r="I36" s="122">
        <v>0.14999999999999999</v>
      </c>
      <c r="J36" s="121">
        <f>0</f>
        <v>0</v>
      </c>
      <c r="K36" s="34"/>
      <c r="L36" s="11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51</v>
      </c>
      <c r="F37" s="121">
        <f>ROUND((SUM(BI89:BI221)),  2)</f>
        <v>0</v>
      </c>
      <c r="G37" s="34"/>
      <c r="H37" s="34"/>
      <c r="I37" s="122">
        <v>0</v>
      </c>
      <c r="J37" s="121">
        <f>0</f>
        <v>0</v>
      </c>
      <c r="K37" s="34"/>
      <c r="L37" s="11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110"/>
      <c r="J38" s="34"/>
      <c r="K38" s="34"/>
      <c r="L38" s="11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3"/>
      <c r="D39" s="124" t="s">
        <v>52</v>
      </c>
      <c r="E39" s="72"/>
      <c r="F39" s="72"/>
      <c r="G39" s="125" t="s">
        <v>53</v>
      </c>
      <c r="H39" s="126" t="s">
        <v>54</v>
      </c>
      <c r="I39" s="127"/>
      <c r="J39" s="128">
        <f>SUM(J30:J37)</f>
        <v>0</v>
      </c>
      <c r="K39" s="129"/>
      <c r="L39" s="11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130"/>
      <c r="J40" s="52"/>
      <c r="K40" s="52"/>
      <c r="L40" s="11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131"/>
      <c r="J44" s="54"/>
      <c r="K44" s="54"/>
      <c r="L44" s="11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90</v>
      </c>
      <c r="D45" s="34"/>
      <c r="E45" s="34"/>
      <c r="F45" s="34"/>
      <c r="G45" s="34"/>
      <c r="H45" s="34"/>
      <c r="I45" s="110"/>
      <c r="J45" s="34"/>
      <c r="K45" s="34"/>
      <c r="L45" s="11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110"/>
      <c r="J46" s="34"/>
      <c r="K46" s="34"/>
      <c r="L46" s="11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110"/>
      <c r="J47" s="34"/>
      <c r="K47" s="34"/>
      <c r="L47" s="11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09" t="str">
        <f>E7</f>
        <v>MODERNIZACE PLYNOVÉ TEPLOVODNÍ KOTELNY</v>
      </c>
      <c r="F48" s="28"/>
      <c r="G48" s="28"/>
      <c r="H48" s="28"/>
      <c r="I48" s="110"/>
      <c r="J48" s="34"/>
      <c r="K48" s="34"/>
      <c r="L48" s="11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88</v>
      </c>
      <c r="D49" s="34"/>
      <c r="E49" s="34"/>
      <c r="F49" s="34"/>
      <c r="G49" s="34"/>
      <c r="H49" s="34"/>
      <c r="I49" s="110"/>
      <c r="J49" s="34"/>
      <c r="K49" s="34"/>
      <c r="L49" s="11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D.1.4.1 - VYTÁPĚNÍ - REVIZE 01</v>
      </c>
      <c r="F50" s="34"/>
      <c r="G50" s="34"/>
      <c r="H50" s="34"/>
      <c r="I50" s="110"/>
      <c r="J50" s="34"/>
      <c r="K50" s="34"/>
      <c r="L50" s="11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110"/>
      <c r="J51" s="34"/>
      <c r="K51" s="34"/>
      <c r="L51" s="11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4"/>
      <c r="E52" s="34"/>
      <c r="F52" s="23" t="str">
        <f>F12</f>
        <v>ulice Vančurova, Lanškroun</v>
      </c>
      <c r="G52" s="34"/>
      <c r="H52" s="34"/>
      <c r="I52" s="112" t="s">
        <v>23</v>
      </c>
      <c r="J52" s="60" t="str">
        <f>IF(J12="","",J12)</f>
        <v>7. 12. 2020</v>
      </c>
      <c r="K52" s="34"/>
      <c r="L52" s="11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110"/>
      <c r="J53" s="34"/>
      <c r="K53" s="34"/>
      <c r="L53" s="11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40.05" customHeight="1">
      <c r="A54" s="34"/>
      <c r="B54" s="35"/>
      <c r="C54" s="28" t="s">
        <v>25</v>
      </c>
      <c r="D54" s="34"/>
      <c r="E54" s="34"/>
      <c r="F54" s="23" t="str">
        <f>E15</f>
        <v>Městský bytový podnik Lanškroun, s. r. o.</v>
      </c>
      <c r="G54" s="34"/>
      <c r="H54" s="34"/>
      <c r="I54" s="112" t="s">
        <v>33</v>
      </c>
      <c r="J54" s="32" t="str">
        <f>E21</f>
        <v>Jiří Kamenický, Na Špici 211, Dlouhá Třebová</v>
      </c>
      <c r="K54" s="34"/>
      <c r="L54" s="11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31</v>
      </c>
      <c r="D55" s="34"/>
      <c r="E55" s="34"/>
      <c r="F55" s="23" t="str">
        <f>IF(E18="","",E18)</f>
        <v>Vyplň údaj</v>
      </c>
      <c r="G55" s="34"/>
      <c r="H55" s="34"/>
      <c r="I55" s="112" t="s">
        <v>38</v>
      </c>
      <c r="J55" s="32" t="str">
        <f>E24</f>
        <v xml:space="preserve"> </v>
      </c>
      <c r="K55" s="34"/>
      <c r="L55" s="11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110"/>
      <c r="J56" s="34"/>
      <c r="K56" s="34"/>
      <c r="L56" s="111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32" t="s">
        <v>91</v>
      </c>
      <c r="D57" s="123"/>
      <c r="E57" s="123"/>
      <c r="F57" s="123"/>
      <c r="G57" s="123"/>
      <c r="H57" s="123"/>
      <c r="I57" s="133"/>
      <c r="J57" s="134" t="s">
        <v>92</v>
      </c>
      <c r="K57" s="123"/>
      <c r="L57" s="111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110"/>
      <c r="J58" s="34"/>
      <c r="K58" s="34"/>
      <c r="L58" s="111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35" t="s">
        <v>74</v>
      </c>
      <c r="D59" s="34"/>
      <c r="E59" s="34"/>
      <c r="F59" s="34"/>
      <c r="G59" s="34"/>
      <c r="H59" s="34"/>
      <c r="I59" s="110"/>
      <c r="J59" s="86">
        <f>J89</f>
        <v>0</v>
      </c>
      <c r="K59" s="34"/>
      <c r="L59" s="111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93</v>
      </c>
    </row>
    <row r="60" s="9" customFormat="1" ht="24.96" customHeight="1">
      <c r="A60" s="9"/>
      <c r="B60" s="136"/>
      <c r="C60" s="9"/>
      <c r="D60" s="137" t="s">
        <v>94</v>
      </c>
      <c r="E60" s="138"/>
      <c r="F60" s="138"/>
      <c r="G60" s="138"/>
      <c r="H60" s="138"/>
      <c r="I60" s="139"/>
      <c r="J60" s="140">
        <f>J90</f>
        <v>0</v>
      </c>
      <c r="K60" s="9"/>
      <c r="L60" s="13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41"/>
      <c r="C61" s="10"/>
      <c r="D61" s="142" t="s">
        <v>95</v>
      </c>
      <c r="E61" s="143"/>
      <c r="F61" s="143"/>
      <c r="G61" s="143"/>
      <c r="H61" s="143"/>
      <c r="I61" s="144"/>
      <c r="J61" s="145">
        <f>J91</f>
        <v>0</v>
      </c>
      <c r="K61" s="10"/>
      <c r="L61" s="14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41"/>
      <c r="C62" s="10"/>
      <c r="D62" s="142" t="s">
        <v>96</v>
      </c>
      <c r="E62" s="143"/>
      <c r="F62" s="143"/>
      <c r="G62" s="143"/>
      <c r="H62" s="143"/>
      <c r="I62" s="144"/>
      <c r="J62" s="145">
        <f>J110</f>
        <v>0</v>
      </c>
      <c r="K62" s="10"/>
      <c r="L62" s="14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41"/>
      <c r="C63" s="10"/>
      <c r="D63" s="142" t="s">
        <v>97</v>
      </c>
      <c r="E63" s="143"/>
      <c r="F63" s="143"/>
      <c r="G63" s="143"/>
      <c r="H63" s="143"/>
      <c r="I63" s="144"/>
      <c r="J63" s="145">
        <f>J114</f>
        <v>0</v>
      </c>
      <c r="K63" s="10"/>
      <c r="L63" s="14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41"/>
      <c r="C64" s="10"/>
      <c r="D64" s="142" t="s">
        <v>98</v>
      </c>
      <c r="E64" s="143"/>
      <c r="F64" s="143"/>
      <c r="G64" s="143"/>
      <c r="H64" s="143"/>
      <c r="I64" s="144"/>
      <c r="J64" s="145">
        <f>J154</f>
        <v>0</v>
      </c>
      <c r="K64" s="10"/>
      <c r="L64" s="14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41"/>
      <c r="C65" s="10"/>
      <c r="D65" s="142" t="s">
        <v>99</v>
      </c>
      <c r="E65" s="143"/>
      <c r="F65" s="143"/>
      <c r="G65" s="143"/>
      <c r="H65" s="143"/>
      <c r="I65" s="144"/>
      <c r="J65" s="145">
        <f>J167</f>
        <v>0</v>
      </c>
      <c r="K65" s="10"/>
      <c r="L65" s="14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41"/>
      <c r="C66" s="10"/>
      <c r="D66" s="142" t="s">
        <v>100</v>
      </c>
      <c r="E66" s="143"/>
      <c r="F66" s="143"/>
      <c r="G66" s="143"/>
      <c r="H66" s="143"/>
      <c r="I66" s="144"/>
      <c r="J66" s="145">
        <f>J191</f>
        <v>0</v>
      </c>
      <c r="K66" s="10"/>
      <c r="L66" s="14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41"/>
      <c r="C67" s="10"/>
      <c r="D67" s="142" t="s">
        <v>101</v>
      </c>
      <c r="E67" s="143"/>
      <c r="F67" s="143"/>
      <c r="G67" s="143"/>
      <c r="H67" s="143"/>
      <c r="I67" s="144"/>
      <c r="J67" s="145">
        <f>J210</f>
        <v>0</v>
      </c>
      <c r="K67" s="10"/>
      <c r="L67" s="14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41"/>
      <c r="C68" s="10"/>
      <c r="D68" s="142" t="s">
        <v>102</v>
      </c>
      <c r="E68" s="143"/>
      <c r="F68" s="143"/>
      <c r="G68" s="143"/>
      <c r="H68" s="143"/>
      <c r="I68" s="144"/>
      <c r="J68" s="145">
        <f>J212</f>
        <v>0</v>
      </c>
      <c r="K68" s="10"/>
      <c r="L68" s="14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41"/>
      <c r="C69" s="10"/>
      <c r="D69" s="142" t="s">
        <v>103</v>
      </c>
      <c r="E69" s="143"/>
      <c r="F69" s="143"/>
      <c r="G69" s="143"/>
      <c r="H69" s="143"/>
      <c r="I69" s="144"/>
      <c r="J69" s="145">
        <f>J216</f>
        <v>0</v>
      </c>
      <c r="K69" s="10"/>
      <c r="L69" s="14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4"/>
      <c r="B70" s="35"/>
      <c r="C70" s="34"/>
      <c r="D70" s="34"/>
      <c r="E70" s="34"/>
      <c r="F70" s="34"/>
      <c r="G70" s="34"/>
      <c r="H70" s="34"/>
      <c r="I70" s="110"/>
      <c r="J70" s="34"/>
      <c r="K70" s="34"/>
      <c r="L70" s="111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6.96" customHeight="1">
      <c r="A71" s="34"/>
      <c r="B71" s="51"/>
      <c r="C71" s="52"/>
      <c r="D71" s="52"/>
      <c r="E71" s="52"/>
      <c r="F71" s="52"/>
      <c r="G71" s="52"/>
      <c r="H71" s="52"/>
      <c r="I71" s="130"/>
      <c r="J71" s="52"/>
      <c r="K71" s="52"/>
      <c r="L71" s="111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="2" customFormat="1" ht="6.96" customHeight="1">
      <c r="A75" s="34"/>
      <c r="B75" s="53"/>
      <c r="C75" s="54"/>
      <c r="D75" s="54"/>
      <c r="E75" s="54"/>
      <c r="F75" s="54"/>
      <c r="G75" s="54"/>
      <c r="H75" s="54"/>
      <c r="I75" s="131"/>
      <c r="J75" s="54"/>
      <c r="K75" s="54"/>
      <c r="L75" s="11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24.96" customHeight="1">
      <c r="A76" s="34"/>
      <c r="B76" s="35"/>
      <c r="C76" s="19" t="s">
        <v>104</v>
      </c>
      <c r="D76" s="34"/>
      <c r="E76" s="34"/>
      <c r="F76" s="34"/>
      <c r="G76" s="34"/>
      <c r="H76" s="34"/>
      <c r="I76" s="110"/>
      <c r="J76" s="34"/>
      <c r="K76" s="34"/>
      <c r="L76" s="11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35"/>
      <c r="C77" s="34"/>
      <c r="D77" s="34"/>
      <c r="E77" s="34"/>
      <c r="F77" s="34"/>
      <c r="G77" s="34"/>
      <c r="H77" s="34"/>
      <c r="I77" s="110"/>
      <c r="J77" s="34"/>
      <c r="K77" s="34"/>
      <c r="L77" s="11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28" t="s">
        <v>17</v>
      </c>
      <c r="D78" s="34"/>
      <c r="E78" s="34"/>
      <c r="F78" s="34"/>
      <c r="G78" s="34"/>
      <c r="H78" s="34"/>
      <c r="I78" s="110"/>
      <c r="J78" s="34"/>
      <c r="K78" s="34"/>
      <c r="L78" s="11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4"/>
      <c r="D79" s="34"/>
      <c r="E79" s="109" t="str">
        <f>E7</f>
        <v>MODERNIZACE PLYNOVÉ TEPLOVODNÍ KOTELNY</v>
      </c>
      <c r="F79" s="28"/>
      <c r="G79" s="28"/>
      <c r="H79" s="28"/>
      <c r="I79" s="110"/>
      <c r="J79" s="34"/>
      <c r="K79" s="34"/>
      <c r="L79" s="11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28" t="s">
        <v>88</v>
      </c>
      <c r="D80" s="34"/>
      <c r="E80" s="34"/>
      <c r="F80" s="34"/>
      <c r="G80" s="34"/>
      <c r="H80" s="34"/>
      <c r="I80" s="110"/>
      <c r="J80" s="34"/>
      <c r="K80" s="34"/>
      <c r="L80" s="11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6.5" customHeight="1">
      <c r="A81" s="34"/>
      <c r="B81" s="35"/>
      <c r="C81" s="34"/>
      <c r="D81" s="34"/>
      <c r="E81" s="58" t="str">
        <f>E9</f>
        <v>D.1.4.1 - VYTÁPĚNÍ - REVIZE 01</v>
      </c>
      <c r="F81" s="34"/>
      <c r="G81" s="34"/>
      <c r="H81" s="34"/>
      <c r="I81" s="110"/>
      <c r="J81" s="34"/>
      <c r="K81" s="34"/>
      <c r="L81" s="11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35"/>
      <c r="C82" s="34"/>
      <c r="D82" s="34"/>
      <c r="E82" s="34"/>
      <c r="F82" s="34"/>
      <c r="G82" s="34"/>
      <c r="H82" s="34"/>
      <c r="I82" s="110"/>
      <c r="J82" s="34"/>
      <c r="K82" s="34"/>
      <c r="L82" s="11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2" customHeight="1">
      <c r="A83" s="34"/>
      <c r="B83" s="35"/>
      <c r="C83" s="28" t="s">
        <v>21</v>
      </c>
      <c r="D83" s="34"/>
      <c r="E83" s="34"/>
      <c r="F83" s="23" t="str">
        <f>F12</f>
        <v>ulice Vančurova, Lanškroun</v>
      </c>
      <c r="G83" s="34"/>
      <c r="H83" s="34"/>
      <c r="I83" s="112" t="s">
        <v>23</v>
      </c>
      <c r="J83" s="60" t="str">
        <f>IF(J12="","",J12)</f>
        <v>7. 12. 2020</v>
      </c>
      <c r="K83" s="34"/>
      <c r="L83" s="11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6.96" customHeight="1">
      <c r="A84" s="34"/>
      <c r="B84" s="35"/>
      <c r="C84" s="34"/>
      <c r="D84" s="34"/>
      <c r="E84" s="34"/>
      <c r="F84" s="34"/>
      <c r="G84" s="34"/>
      <c r="H84" s="34"/>
      <c r="I84" s="110"/>
      <c r="J84" s="34"/>
      <c r="K84" s="34"/>
      <c r="L84" s="11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40.05" customHeight="1">
      <c r="A85" s="34"/>
      <c r="B85" s="35"/>
      <c r="C85" s="28" t="s">
        <v>25</v>
      </c>
      <c r="D85" s="34"/>
      <c r="E85" s="34"/>
      <c r="F85" s="23" t="str">
        <f>E15</f>
        <v>Městský bytový podnik Lanškroun, s. r. o.</v>
      </c>
      <c r="G85" s="34"/>
      <c r="H85" s="34"/>
      <c r="I85" s="112" t="s">
        <v>33</v>
      </c>
      <c r="J85" s="32" t="str">
        <f>E21</f>
        <v>Jiří Kamenický, Na Špici 211, Dlouhá Třebová</v>
      </c>
      <c r="K85" s="34"/>
      <c r="L85" s="11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5.15" customHeight="1">
      <c r="A86" s="34"/>
      <c r="B86" s="35"/>
      <c r="C86" s="28" t="s">
        <v>31</v>
      </c>
      <c r="D86" s="34"/>
      <c r="E86" s="34"/>
      <c r="F86" s="23" t="str">
        <f>IF(E18="","",E18)</f>
        <v>Vyplň údaj</v>
      </c>
      <c r="G86" s="34"/>
      <c r="H86" s="34"/>
      <c r="I86" s="112" t="s">
        <v>38</v>
      </c>
      <c r="J86" s="32" t="str">
        <f>E24</f>
        <v xml:space="preserve"> </v>
      </c>
      <c r="K86" s="34"/>
      <c r="L86" s="11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0.32" customHeight="1">
      <c r="A87" s="34"/>
      <c r="B87" s="35"/>
      <c r="C87" s="34"/>
      <c r="D87" s="34"/>
      <c r="E87" s="34"/>
      <c r="F87" s="34"/>
      <c r="G87" s="34"/>
      <c r="H87" s="34"/>
      <c r="I87" s="110"/>
      <c r="J87" s="34"/>
      <c r="K87" s="34"/>
      <c r="L87" s="11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11" customFormat="1" ht="29.28" customHeight="1">
      <c r="A88" s="146"/>
      <c r="B88" s="147"/>
      <c r="C88" s="148" t="s">
        <v>105</v>
      </c>
      <c r="D88" s="149" t="s">
        <v>61</v>
      </c>
      <c r="E88" s="149" t="s">
        <v>57</v>
      </c>
      <c r="F88" s="149" t="s">
        <v>58</v>
      </c>
      <c r="G88" s="149" t="s">
        <v>106</v>
      </c>
      <c r="H88" s="149" t="s">
        <v>107</v>
      </c>
      <c r="I88" s="150" t="s">
        <v>108</v>
      </c>
      <c r="J88" s="149" t="s">
        <v>92</v>
      </c>
      <c r="K88" s="151" t="s">
        <v>109</v>
      </c>
      <c r="L88" s="152"/>
      <c r="M88" s="76" t="s">
        <v>3</v>
      </c>
      <c r="N88" s="77" t="s">
        <v>46</v>
      </c>
      <c r="O88" s="77" t="s">
        <v>110</v>
      </c>
      <c r="P88" s="77" t="s">
        <v>111</v>
      </c>
      <c r="Q88" s="77" t="s">
        <v>112</v>
      </c>
      <c r="R88" s="77" t="s">
        <v>113</v>
      </c>
      <c r="S88" s="77" t="s">
        <v>114</v>
      </c>
      <c r="T88" s="78" t="s">
        <v>115</v>
      </c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</row>
    <row r="89" s="2" customFormat="1" ht="22.8" customHeight="1">
      <c r="A89" s="34"/>
      <c r="B89" s="35"/>
      <c r="C89" s="83" t="s">
        <v>116</v>
      </c>
      <c r="D89" s="34"/>
      <c r="E89" s="34"/>
      <c r="F89" s="34"/>
      <c r="G89" s="34"/>
      <c r="H89" s="34"/>
      <c r="I89" s="110"/>
      <c r="J89" s="153">
        <f>BK89</f>
        <v>0</v>
      </c>
      <c r="K89" s="34"/>
      <c r="L89" s="35"/>
      <c r="M89" s="79"/>
      <c r="N89" s="64"/>
      <c r="O89" s="80"/>
      <c r="P89" s="154">
        <f>P90</f>
        <v>0</v>
      </c>
      <c r="Q89" s="80"/>
      <c r="R89" s="154">
        <f>R90</f>
        <v>4.5517099999999999</v>
      </c>
      <c r="S89" s="80"/>
      <c r="T89" s="155">
        <f>T90</f>
        <v>34.911320000000003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5" t="s">
        <v>75</v>
      </c>
      <c r="AU89" s="15" t="s">
        <v>93</v>
      </c>
      <c r="BK89" s="156">
        <f>BK90</f>
        <v>0</v>
      </c>
    </row>
    <row r="90" s="12" customFormat="1" ht="25.92" customHeight="1">
      <c r="A90" s="12"/>
      <c r="B90" s="157"/>
      <c r="C90" s="12"/>
      <c r="D90" s="158" t="s">
        <v>75</v>
      </c>
      <c r="E90" s="159" t="s">
        <v>117</v>
      </c>
      <c r="F90" s="159" t="s">
        <v>118</v>
      </c>
      <c r="G90" s="12"/>
      <c r="H90" s="12"/>
      <c r="I90" s="160"/>
      <c r="J90" s="161">
        <f>BK90</f>
        <v>0</v>
      </c>
      <c r="K90" s="12"/>
      <c r="L90" s="157"/>
      <c r="M90" s="162"/>
      <c r="N90" s="163"/>
      <c r="O90" s="163"/>
      <c r="P90" s="164">
        <f>P91+P110+P114+P154+P167+P191+P210+P212+P216</f>
        <v>0</v>
      </c>
      <c r="Q90" s="163"/>
      <c r="R90" s="164">
        <f>R91+R110+R114+R154+R167+R191+R210+R212+R216</f>
        <v>4.5517099999999999</v>
      </c>
      <c r="S90" s="163"/>
      <c r="T90" s="165">
        <f>T91+T110+T114+T154+T167+T191+T210+T212+T216</f>
        <v>34.911320000000003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58" t="s">
        <v>86</v>
      </c>
      <c r="AT90" s="166" t="s">
        <v>75</v>
      </c>
      <c r="AU90" s="166" t="s">
        <v>76</v>
      </c>
      <c r="AY90" s="158" t="s">
        <v>119</v>
      </c>
      <c r="BK90" s="167">
        <f>BK91+BK110+BK114+BK154+BK167+BK191+BK210+BK212+BK216</f>
        <v>0</v>
      </c>
    </row>
    <row r="91" s="12" customFormat="1" ht="22.8" customHeight="1">
      <c r="A91" s="12"/>
      <c r="B91" s="157"/>
      <c r="C91" s="12"/>
      <c r="D91" s="158" t="s">
        <v>75</v>
      </c>
      <c r="E91" s="168" t="s">
        <v>120</v>
      </c>
      <c r="F91" s="168" t="s">
        <v>121</v>
      </c>
      <c r="G91" s="12"/>
      <c r="H91" s="12"/>
      <c r="I91" s="160"/>
      <c r="J91" s="169">
        <f>BK91</f>
        <v>0</v>
      </c>
      <c r="K91" s="12"/>
      <c r="L91" s="157"/>
      <c r="M91" s="162"/>
      <c r="N91" s="163"/>
      <c r="O91" s="163"/>
      <c r="P91" s="164">
        <f>SUM(P92:P109)</f>
        <v>0</v>
      </c>
      <c r="Q91" s="163"/>
      <c r="R91" s="164">
        <f>SUM(R92:R109)</f>
        <v>1.1839999999999999</v>
      </c>
      <c r="S91" s="163"/>
      <c r="T91" s="165">
        <f>SUM(T92:T109)</f>
        <v>0.75431999999999999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8" t="s">
        <v>86</v>
      </c>
      <c r="AT91" s="166" t="s">
        <v>75</v>
      </c>
      <c r="AU91" s="166" t="s">
        <v>84</v>
      </c>
      <c r="AY91" s="158" t="s">
        <v>119</v>
      </c>
      <c r="BK91" s="167">
        <f>SUM(BK92:BK109)</f>
        <v>0</v>
      </c>
    </row>
    <row r="92" s="2" customFormat="1" ht="44.25" customHeight="1">
      <c r="A92" s="34"/>
      <c r="B92" s="170"/>
      <c r="C92" s="171" t="s">
        <v>84</v>
      </c>
      <c r="D92" s="171" t="s">
        <v>122</v>
      </c>
      <c r="E92" s="172" t="s">
        <v>123</v>
      </c>
      <c r="F92" s="173" t="s">
        <v>124</v>
      </c>
      <c r="G92" s="174" t="s">
        <v>125</v>
      </c>
      <c r="H92" s="175">
        <v>80</v>
      </c>
      <c r="I92" s="176"/>
      <c r="J92" s="177">
        <f>ROUND(I92*H92,2)</f>
        <v>0</v>
      </c>
      <c r="K92" s="173" t="s">
        <v>126</v>
      </c>
      <c r="L92" s="35"/>
      <c r="M92" s="178" t="s">
        <v>3</v>
      </c>
      <c r="N92" s="179" t="s">
        <v>47</v>
      </c>
      <c r="O92" s="68"/>
      <c r="P92" s="180">
        <f>O92*H92</f>
        <v>0</v>
      </c>
      <c r="Q92" s="180">
        <v>0</v>
      </c>
      <c r="R92" s="180">
        <f>Q92*H92</f>
        <v>0</v>
      </c>
      <c r="S92" s="180">
        <v>0.0071799999999999998</v>
      </c>
      <c r="T92" s="181">
        <f>S92*H92</f>
        <v>0.57440000000000002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127</v>
      </c>
      <c r="AT92" s="182" t="s">
        <v>122</v>
      </c>
      <c r="AU92" s="182" t="s">
        <v>86</v>
      </c>
      <c r="AY92" s="15" t="s">
        <v>119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5" t="s">
        <v>84</v>
      </c>
      <c r="BK92" s="183">
        <f>ROUND(I92*H92,2)</f>
        <v>0</v>
      </c>
      <c r="BL92" s="15" t="s">
        <v>127</v>
      </c>
      <c r="BM92" s="182" t="s">
        <v>128</v>
      </c>
    </row>
    <row r="93" s="2" customFormat="1" ht="44.25" customHeight="1">
      <c r="A93" s="34"/>
      <c r="B93" s="170"/>
      <c r="C93" s="171" t="s">
        <v>86</v>
      </c>
      <c r="D93" s="171" t="s">
        <v>122</v>
      </c>
      <c r="E93" s="172" t="s">
        <v>129</v>
      </c>
      <c r="F93" s="173" t="s">
        <v>130</v>
      </c>
      <c r="G93" s="174" t="s">
        <v>131</v>
      </c>
      <c r="H93" s="175">
        <v>35</v>
      </c>
      <c r="I93" s="176"/>
      <c r="J93" s="177">
        <f>ROUND(I93*H93,2)</f>
        <v>0</v>
      </c>
      <c r="K93" s="173" t="s">
        <v>126</v>
      </c>
      <c r="L93" s="35"/>
      <c r="M93" s="178" t="s">
        <v>3</v>
      </c>
      <c r="N93" s="179" t="s">
        <v>47</v>
      </c>
      <c r="O93" s="68"/>
      <c r="P93" s="180">
        <f>O93*H93</f>
        <v>0</v>
      </c>
      <c r="Q93" s="180">
        <v>0.00010000000000000001</v>
      </c>
      <c r="R93" s="180">
        <f>Q93*H93</f>
        <v>0.0035000000000000001</v>
      </c>
      <c r="S93" s="180">
        <v>0</v>
      </c>
      <c r="T93" s="181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2" t="s">
        <v>127</v>
      </c>
      <c r="AT93" s="182" t="s">
        <v>122</v>
      </c>
      <c r="AU93" s="182" t="s">
        <v>86</v>
      </c>
      <c r="AY93" s="15" t="s">
        <v>119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5" t="s">
        <v>84</v>
      </c>
      <c r="BK93" s="183">
        <f>ROUND(I93*H93,2)</f>
        <v>0</v>
      </c>
      <c r="BL93" s="15" t="s">
        <v>127</v>
      </c>
      <c r="BM93" s="182" t="s">
        <v>132</v>
      </c>
    </row>
    <row r="94" s="2" customFormat="1" ht="21.75" customHeight="1">
      <c r="A94" s="34"/>
      <c r="B94" s="170"/>
      <c r="C94" s="184" t="s">
        <v>133</v>
      </c>
      <c r="D94" s="184" t="s">
        <v>134</v>
      </c>
      <c r="E94" s="185" t="s">
        <v>135</v>
      </c>
      <c r="F94" s="186" t="s">
        <v>136</v>
      </c>
      <c r="G94" s="187" t="s">
        <v>131</v>
      </c>
      <c r="H94" s="188">
        <v>35</v>
      </c>
      <c r="I94" s="189"/>
      <c r="J94" s="190">
        <f>ROUND(I94*H94,2)</f>
        <v>0</v>
      </c>
      <c r="K94" s="186" t="s">
        <v>126</v>
      </c>
      <c r="L94" s="191"/>
      <c r="M94" s="192" t="s">
        <v>3</v>
      </c>
      <c r="N94" s="193" t="s">
        <v>47</v>
      </c>
      <c r="O94" s="68"/>
      <c r="P94" s="180">
        <f>O94*H94</f>
        <v>0</v>
      </c>
      <c r="Q94" s="180">
        <v>0.0060000000000000001</v>
      </c>
      <c r="R94" s="180">
        <f>Q94*H94</f>
        <v>0.20999999999999999</v>
      </c>
      <c r="S94" s="180">
        <v>0</v>
      </c>
      <c r="T94" s="181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2" t="s">
        <v>137</v>
      </c>
      <c r="AT94" s="182" t="s">
        <v>134</v>
      </c>
      <c r="AU94" s="182" t="s">
        <v>86</v>
      </c>
      <c r="AY94" s="15" t="s">
        <v>119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5" t="s">
        <v>84</v>
      </c>
      <c r="BK94" s="183">
        <f>ROUND(I94*H94,2)</f>
        <v>0</v>
      </c>
      <c r="BL94" s="15" t="s">
        <v>127</v>
      </c>
      <c r="BM94" s="182" t="s">
        <v>138</v>
      </c>
    </row>
    <row r="95" s="2" customFormat="1" ht="44.25" customHeight="1">
      <c r="A95" s="34"/>
      <c r="B95" s="170"/>
      <c r="C95" s="171" t="s">
        <v>139</v>
      </c>
      <c r="D95" s="171" t="s">
        <v>122</v>
      </c>
      <c r="E95" s="172" t="s">
        <v>140</v>
      </c>
      <c r="F95" s="173" t="s">
        <v>141</v>
      </c>
      <c r="G95" s="174" t="s">
        <v>131</v>
      </c>
      <c r="H95" s="175">
        <v>20</v>
      </c>
      <c r="I95" s="176"/>
      <c r="J95" s="177">
        <f>ROUND(I95*H95,2)</f>
        <v>0</v>
      </c>
      <c r="K95" s="173" t="s">
        <v>126</v>
      </c>
      <c r="L95" s="35"/>
      <c r="M95" s="178" t="s">
        <v>3</v>
      </c>
      <c r="N95" s="179" t="s">
        <v>47</v>
      </c>
      <c r="O95" s="68"/>
      <c r="P95" s="180">
        <f>O95*H95</f>
        <v>0</v>
      </c>
      <c r="Q95" s="180">
        <v>0.00020000000000000001</v>
      </c>
      <c r="R95" s="180">
        <f>Q95*H95</f>
        <v>0.0040000000000000001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127</v>
      </c>
      <c r="AT95" s="182" t="s">
        <v>122</v>
      </c>
      <c r="AU95" s="182" t="s">
        <v>86</v>
      </c>
      <c r="AY95" s="15" t="s">
        <v>119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5" t="s">
        <v>84</v>
      </c>
      <c r="BK95" s="183">
        <f>ROUND(I95*H95,2)</f>
        <v>0</v>
      </c>
      <c r="BL95" s="15" t="s">
        <v>127</v>
      </c>
      <c r="BM95" s="182" t="s">
        <v>142</v>
      </c>
    </row>
    <row r="96" s="2" customFormat="1" ht="21.75" customHeight="1">
      <c r="A96" s="34"/>
      <c r="B96" s="170"/>
      <c r="C96" s="184" t="s">
        <v>143</v>
      </c>
      <c r="D96" s="184" t="s">
        <v>134</v>
      </c>
      <c r="E96" s="185" t="s">
        <v>144</v>
      </c>
      <c r="F96" s="186" t="s">
        <v>145</v>
      </c>
      <c r="G96" s="187" t="s">
        <v>131</v>
      </c>
      <c r="H96" s="188">
        <v>40</v>
      </c>
      <c r="I96" s="189"/>
      <c r="J96" s="190">
        <f>ROUND(I96*H96,2)</f>
        <v>0</v>
      </c>
      <c r="K96" s="186" t="s">
        <v>126</v>
      </c>
      <c r="L96" s="191"/>
      <c r="M96" s="192" t="s">
        <v>3</v>
      </c>
      <c r="N96" s="193" t="s">
        <v>47</v>
      </c>
      <c r="O96" s="68"/>
      <c r="P96" s="180">
        <f>O96*H96</f>
        <v>0</v>
      </c>
      <c r="Q96" s="180">
        <v>0.0050000000000000001</v>
      </c>
      <c r="R96" s="180">
        <f>Q96*H96</f>
        <v>0.20000000000000001</v>
      </c>
      <c r="S96" s="180">
        <v>0</v>
      </c>
      <c r="T96" s="181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2" t="s">
        <v>137</v>
      </c>
      <c r="AT96" s="182" t="s">
        <v>134</v>
      </c>
      <c r="AU96" s="182" t="s">
        <v>86</v>
      </c>
      <c r="AY96" s="15" t="s">
        <v>119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5" t="s">
        <v>84</v>
      </c>
      <c r="BK96" s="183">
        <f>ROUND(I96*H96,2)</f>
        <v>0</v>
      </c>
      <c r="BL96" s="15" t="s">
        <v>127</v>
      </c>
      <c r="BM96" s="182" t="s">
        <v>146</v>
      </c>
    </row>
    <row r="97" s="2" customFormat="1" ht="44.25" customHeight="1">
      <c r="A97" s="34"/>
      <c r="B97" s="170"/>
      <c r="C97" s="171" t="s">
        <v>147</v>
      </c>
      <c r="D97" s="171" t="s">
        <v>122</v>
      </c>
      <c r="E97" s="172" t="s">
        <v>148</v>
      </c>
      <c r="F97" s="173" t="s">
        <v>149</v>
      </c>
      <c r="G97" s="174" t="s">
        <v>131</v>
      </c>
      <c r="H97" s="175">
        <v>35</v>
      </c>
      <c r="I97" s="176"/>
      <c r="J97" s="177">
        <f>ROUND(I97*H97,2)</f>
        <v>0</v>
      </c>
      <c r="K97" s="173" t="s">
        <v>126</v>
      </c>
      <c r="L97" s="35"/>
      <c r="M97" s="178" t="s">
        <v>3</v>
      </c>
      <c r="N97" s="179" t="s">
        <v>47</v>
      </c>
      <c r="O97" s="68"/>
      <c r="P97" s="180">
        <f>O97*H97</f>
        <v>0</v>
      </c>
      <c r="Q97" s="180">
        <v>0.00014999999999999999</v>
      </c>
      <c r="R97" s="180">
        <f>Q97*H97</f>
        <v>0.0052499999999999995</v>
      </c>
      <c r="S97" s="180">
        <v>0</v>
      </c>
      <c r="T97" s="181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2" t="s">
        <v>127</v>
      </c>
      <c r="AT97" s="182" t="s">
        <v>122</v>
      </c>
      <c r="AU97" s="182" t="s">
        <v>86</v>
      </c>
      <c r="AY97" s="15" t="s">
        <v>119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5" t="s">
        <v>84</v>
      </c>
      <c r="BK97" s="183">
        <f>ROUND(I97*H97,2)</f>
        <v>0</v>
      </c>
      <c r="BL97" s="15" t="s">
        <v>127</v>
      </c>
      <c r="BM97" s="182" t="s">
        <v>150</v>
      </c>
    </row>
    <row r="98" s="2" customFormat="1" ht="21.75" customHeight="1">
      <c r="A98" s="34"/>
      <c r="B98" s="170"/>
      <c r="C98" s="184" t="s">
        <v>151</v>
      </c>
      <c r="D98" s="184" t="s">
        <v>134</v>
      </c>
      <c r="E98" s="185" t="s">
        <v>135</v>
      </c>
      <c r="F98" s="186" t="s">
        <v>136</v>
      </c>
      <c r="G98" s="187" t="s">
        <v>131</v>
      </c>
      <c r="H98" s="188">
        <v>35</v>
      </c>
      <c r="I98" s="189"/>
      <c r="J98" s="190">
        <f>ROUND(I98*H98,2)</f>
        <v>0</v>
      </c>
      <c r="K98" s="186" t="s">
        <v>126</v>
      </c>
      <c r="L98" s="191"/>
      <c r="M98" s="192" t="s">
        <v>3</v>
      </c>
      <c r="N98" s="193" t="s">
        <v>47</v>
      </c>
      <c r="O98" s="68"/>
      <c r="P98" s="180">
        <f>O98*H98</f>
        <v>0</v>
      </c>
      <c r="Q98" s="180">
        <v>0.0060000000000000001</v>
      </c>
      <c r="R98" s="180">
        <f>Q98*H98</f>
        <v>0.20999999999999999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137</v>
      </c>
      <c r="AT98" s="182" t="s">
        <v>134</v>
      </c>
      <c r="AU98" s="182" t="s">
        <v>86</v>
      </c>
      <c r="AY98" s="15" t="s">
        <v>119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5" t="s">
        <v>84</v>
      </c>
      <c r="BK98" s="183">
        <f>ROUND(I98*H98,2)</f>
        <v>0</v>
      </c>
      <c r="BL98" s="15" t="s">
        <v>127</v>
      </c>
      <c r="BM98" s="182" t="s">
        <v>152</v>
      </c>
    </row>
    <row r="99" s="2" customFormat="1" ht="44.25" customHeight="1">
      <c r="A99" s="34"/>
      <c r="B99" s="170"/>
      <c r="C99" s="171" t="s">
        <v>153</v>
      </c>
      <c r="D99" s="171" t="s">
        <v>122</v>
      </c>
      <c r="E99" s="172" t="s">
        <v>154</v>
      </c>
      <c r="F99" s="173" t="s">
        <v>155</v>
      </c>
      <c r="G99" s="174" t="s">
        <v>131</v>
      </c>
      <c r="H99" s="175">
        <v>10</v>
      </c>
      <c r="I99" s="176"/>
      <c r="J99" s="177">
        <f>ROUND(I99*H99,2)</f>
        <v>0</v>
      </c>
      <c r="K99" s="173" t="s">
        <v>126</v>
      </c>
      <c r="L99" s="35"/>
      <c r="M99" s="178" t="s">
        <v>3</v>
      </c>
      <c r="N99" s="179" t="s">
        <v>47</v>
      </c>
      <c r="O99" s="68"/>
      <c r="P99" s="180">
        <f>O99*H99</f>
        <v>0</v>
      </c>
      <c r="Q99" s="180">
        <v>0.00029999999999999997</v>
      </c>
      <c r="R99" s="180">
        <f>Q99*H99</f>
        <v>0.0029999999999999996</v>
      </c>
      <c r="S99" s="180">
        <v>0</v>
      </c>
      <c r="T99" s="181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2" t="s">
        <v>127</v>
      </c>
      <c r="AT99" s="182" t="s">
        <v>122</v>
      </c>
      <c r="AU99" s="182" t="s">
        <v>86</v>
      </c>
      <c r="AY99" s="15" t="s">
        <v>119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5" t="s">
        <v>84</v>
      </c>
      <c r="BK99" s="183">
        <f>ROUND(I99*H99,2)</f>
        <v>0</v>
      </c>
      <c r="BL99" s="15" t="s">
        <v>127</v>
      </c>
      <c r="BM99" s="182" t="s">
        <v>156</v>
      </c>
    </row>
    <row r="100" s="2" customFormat="1" ht="21.75" customHeight="1">
      <c r="A100" s="34"/>
      <c r="B100" s="170"/>
      <c r="C100" s="184" t="s">
        <v>157</v>
      </c>
      <c r="D100" s="184" t="s">
        <v>134</v>
      </c>
      <c r="E100" s="185" t="s">
        <v>144</v>
      </c>
      <c r="F100" s="186" t="s">
        <v>145</v>
      </c>
      <c r="G100" s="187" t="s">
        <v>131</v>
      </c>
      <c r="H100" s="188">
        <v>20</v>
      </c>
      <c r="I100" s="189"/>
      <c r="J100" s="190">
        <f>ROUND(I100*H100,2)</f>
        <v>0</v>
      </c>
      <c r="K100" s="186" t="s">
        <v>126</v>
      </c>
      <c r="L100" s="191"/>
      <c r="M100" s="192" t="s">
        <v>3</v>
      </c>
      <c r="N100" s="193" t="s">
        <v>47</v>
      </c>
      <c r="O100" s="68"/>
      <c r="P100" s="180">
        <f>O100*H100</f>
        <v>0</v>
      </c>
      <c r="Q100" s="180">
        <v>0.0050000000000000001</v>
      </c>
      <c r="R100" s="180">
        <f>Q100*H100</f>
        <v>0.10000000000000001</v>
      </c>
      <c r="S100" s="180">
        <v>0</v>
      </c>
      <c r="T100" s="181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2" t="s">
        <v>137</v>
      </c>
      <c r="AT100" s="182" t="s">
        <v>134</v>
      </c>
      <c r="AU100" s="182" t="s">
        <v>86</v>
      </c>
      <c r="AY100" s="15" t="s">
        <v>119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5" t="s">
        <v>84</v>
      </c>
      <c r="BK100" s="183">
        <f>ROUND(I100*H100,2)</f>
        <v>0</v>
      </c>
      <c r="BL100" s="15" t="s">
        <v>127</v>
      </c>
      <c r="BM100" s="182" t="s">
        <v>158</v>
      </c>
    </row>
    <row r="101" s="2" customFormat="1" ht="33" customHeight="1">
      <c r="A101" s="34"/>
      <c r="B101" s="170"/>
      <c r="C101" s="171" t="s">
        <v>159</v>
      </c>
      <c r="D101" s="171" t="s">
        <v>122</v>
      </c>
      <c r="E101" s="172" t="s">
        <v>160</v>
      </c>
      <c r="F101" s="173" t="s">
        <v>161</v>
      </c>
      <c r="G101" s="174" t="s">
        <v>125</v>
      </c>
      <c r="H101" s="175">
        <v>110</v>
      </c>
      <c r="I101" s="176"/>
      <c r="J101" s="177">
        <f>ROUND(I101*H101,2)</f>
        <v>0</v>
      </c>
      <c r="K101" s="173" t="s">
        <v>126</v>
      </c>
      <c r="L101" s="35"/>
      <c r="M101" s="178" t="s">
        <v>3</v>
      </c>
      <c r="N101" s="179" t="s">
        <v>47</v>
      </c>
      <c r="O101" s="68"/>
      <c r="P101" s="180">
        <f>O101*H101</f>
        <v>0</v>
      </c>
      <c r="Q101" s="180">
        <v>0</v>
      </c>
      <c r="R101" s="180">
        <f>Q101*H101</f>
        <v>0</v>
      </c>
      <c r="S101" s="180">
        <v>0.0013400000000000001</v>
      </c>
      <c r="T101" s="181">
        <f>S101*H101</f>
        <v>0.1474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127</v>
      </c>
      <c r="AT101" s="182" t="s">
        <v>122</v>
      </c>
      <c r="AU101" s="182" t="s">
        <v>86</v>
      </c>
      <c r="AY101" s="15" t="s">
        <v>119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5" t="s">
        <v>84</v>
      </c>
      <c r="BK101" s="183">
        <f>ROUND(I101*H101,2)</f>
        <v>0</v>
      </c>
      <c r="BL101" s="15" t="s">
        <v>127</v>
      </c>
      <c r="BM101" s="182" t="s">
        <v>162</v>
      </c>
    </row>
    <row r="102" s="2" customFormat="1" ht="33" customHeight="1">
      <c r="A102" s="34"/>
      <c r="B102" s="170"/>
      <c r="C102" s="171" t="s">
        <v>163</v>
      </c>
      <c r="D102" s="171" t="s">
        <v>122</v>
      </c>
      <c r="E102" s="172" t="s">
        <v>164</v>
      </c>
      <c r="F102" s="173" t="s">
        <v>165</v>
      </c>
      <c r="G102" s="174" t="s">
        <v>131</v>
      </c>
      <c r="H102" s="175">
        <v>55</v>
      </c>
      <c r="I102" s="176"/>
      <c r="J102" s="177">
        <f>ROUND(I102*H102,2)</f>
        <v>0</v>
      </c>
      <c r="K102" s="173" t="s">
        <v>126</v>
      </c>
      <c r="L102" s="35"/>
      <c r="M102" s="178" t="s">
        <v>3</v>
      </c>
      <c r="N102" s="179" t="s">
        <v>47</v>
      </c>
      <c r="O102" s="68"/>
      <c r="P102" s="180">
        <f>O102*H102</f>
        <v>0</v>
      </c>
      <c r="Q102" s="180">
        <v>6.9999999999999994E-05</v>
      </c>
      <c r="R102" s="180">
        <f>Q102*H102</f>
        <v>0.0038499999999999997</v>
      </c>
      <c r="S102" s="180">
        <v>0</v>
      </c>
      <c r="T102" s="181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2" t="s">
        <v>127</v>
      </c>
      <c r="AT102" s="182" t="s">
        <v>122</v>
      </c>
      <c r="AU102" s="182" t="s">
        <v>86</v>
      </c>
      <c r="AY102" s="15" t="s">
        <v>119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5" t="s">
        <v>84</v>
      </c>
      <c r="BK102" s="183">
        <f>ROUND(I102*H102,2)</f>
        <v>0</v>
      </c>
      <c r="BL102" s="15" t="s">
        <v>127</v>
      </c>
      <c r="BM102" s="182" t="s">
        <v>166</v>
      </c>
    </row>
    <row r="103" s="2" customFormat="1" ht="16.5" customHeight="1">
      <c r="A103" s="34"/>
      <c r="B103" s="170"/>
      <c r="C103" s="184" t="s">
        <v>167</v>
      </c>
      <c r="D103" s="184" t="s">
        <v>134</v>
      </c>
      <c r="E103" s="185" t="s">
        <v>168</v>
      </c>
      <c r="F103" s="186" t="s">
        <v>169</v>
      </c>
      <c r="G103" s="187" t="s">
        <v>170</v>
      </c>
      <c r="H103" s="188">
        <v>0.23699999999999999</v>
      </c>
      <c r="I103" s="189"/>
      <c r="J103" s="190">
        <f>ROUND(I103*H103,2)</f>
        <v>0</v>
      </c>
      <c r="K103" s="186" t="s">
        <v>126</v>
      </c>
      <c r="L103" s="191"/>
      <c r="M103" s="192" t="s">
        <v>3</v>
      </c>
      <c r="N103" s="193" t="s">
        <v>47</v>
      </c>
      <c r="O103" s="68"/>
      <c r="P103" s="180">
        <f>O103*H103</f>
        <v>0</v>
      </c>
      <c r="Q103" s="180">
        <v>1</v>
      </c>
      <c r="R103" s="180">
        <f>Q103*H103</f>
        <v>0.23699999999999999</v>
      </c>
      <c r="S103" s="180">
        <v>0</v>
      </c>
      <c r="T103" s="181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2" t="s">
        <v>137</v>
      </c>
      <c r="AT103" s="182" t="s">
        <v>134</v>
      </c>
      <c r="AU103" s="182" t="s">
        <v>86</v>
      </c>
      <c r="AY103" s="15" t="s">
        <v>119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5" t="s">
        <v>84</v>
      </c>
      <c r="BK103" s="183">
        <f>ROUND(I103*H103,2)</f>
        <v>0</v>
      </c>
      <c r="BL103" s="15" t="s">
        <v>127</v>
      </c>
      <c r="BM103" s="182" t="s">
        <v>171</v>
      </c>
    </row>
    <row r="104" s="2" customFormat="1" ht="33" customHeight="1">
      <c r="A104" s="34"/>
      <c r="B104" s="170"/>
      <c r="C104" s="171" t="s">
        <v>172</v>
      </c>
      <c r="D104" s="171" t="s">
        <v>122</v>
      </c>
      <c r="E104" s="172" t="s">
        <v>173</v>
      </c>
      <c r="F104" s="173" t="s">
        <v>174</v>
      </c>
      <c r="G104" s="174" t="s">
        <v>131</v>
      </c>
      <c r="H104" s="175">
        <v>40</v>
      </c>
      <c r="I104" s="176"/>
      <c r="J104" s="177">
        <f>ROUND(I104*H104,2)</f>
        <v>0</v>
      </c>
      <c r="K104" s="173" t="s">
        <v>126</v>
      </c>
      <c r="L104" s="35"/>
      <c r="M104" s="178" t="s">
        <v>3</v>
      </c>
      <c r="N104" s="179" t="s">
        <v>47</v>
      </c>
      <c r="O104" s="68"/>
      <c r="P104" s="180">
        <f>O104*H104</f>
        <v>0</v>
      </c>
      <c r="Q104" s="180">
        <v>0.00020000000000000001</v>
      </c>
      <c r="R104" s="180">
        <f>Q104*H104</f>
        <v>0.0080000000000000002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127</v>
      </c>
      <c r="AT104" s="182" t="s">
        <v>122</v>
      </c>
      <c r="AU104" s="182" t="s">
        <v>86</v>
      </c>
      <c r="AY104" s="15" t="s">
        <v>119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5" t="s">
        <v>84</v>
      </c>
      <c r="BK104" s="183">
        <f>ROUND(I104*H104,2)</f>
        <v>0</v>
      </c>
      <c r="BL104" s="15" t="s">
        <v>127</v>
      </c>
      <c r="BM104" s="182" t="s">
        <v>175</v>
      </c>
    </row>
    <row r="105" s="2" customFormat="1" ht="16.5" customHeight="1">
      <c r="A105" s="34"/>
      <c r="B105" s="170"/>
      <c r="C105" s="184" t="s">
        <v>176</v>
      </c>
      <c r="D105" s="184" t="s">
        <v>134</v>
      </c>
      <c r="E105" s="185" t="s">
        <v>168</v>
      </c>
      <c r="F105" s="186" t="s">
        <v>169</v>
      </c>
      <c r="G105" s="187" t="s">
        <v>170</v>
      </c>
      <c r="H105" s="188">
        <v>0.17199999999999999</v>
      </c>
      <c r="I105" s="189"/>
      <c r="J105" s="190">
        <f>ROUND(I105*H105,2)</f>
        <v>0</v>
      </c>
      <c r="K105" s="186" t="s">
        <v>126</v>
      </c>
      <c r="L105" s="191"/>
      <c r="M105" s="192" t="s">
        <v>3</v>
      </c>
      <c r="N105" s="193" t="s">
        <v>47</v>
      </c>
      <c r="O105" s="68"/>
      <c r="P105" s="180">
        <f>O105*H105</f>
        <v>0</v>
      </c>
      <c r="Q105" s="180">
        <v>1</v>
      </c>
      <c r="R105" s="180">
        <f>Q105*H105</f>
        <v>0.17199999999999999</v>
      </c>
      <c r="S105" s="180">
        <v>0</v>
      </c>
      <c r="T105" s="181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2" t="s">
        <v>137</v>
      </c>
      <c r="AT105" s="182" t="s">
        <v>134</v>
      </c>
      <c r="AU105" s="182" t="s">
        <v>86</v>
      </c>
      <c r="AY105" s="15" t="s">
        <v>119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5" t="s">
        <v>84</v>
      </c>
      <c r="BK105" s="183">
        <f>ROUND(I105*H105,2)</f>
        <v>0</v>
      </c>
      <c r="BL105" s="15" t="s">
        <v>127</v>
      </c>
      <c r="BM105" s="182" t="s">
        <v>177</v>
      </c>
    </row>
    <row r="106" s="2" customFormat="1" ht="33" customHeight="1">
      <c r="A106" s="34"/>
      <c r="B106" s="170"/>
      <c r="C106" s="171" t="s">
        <v>9</v>
      </c>
      <c r="D106" s="171" t="s">
        <v>122</v>
      </c>
      <c r="E106" s="172" t="s">
        <v>178</v>
      </c>
      <c r="F106" s="173" t="s">
        <v>179</v>
      </c>
      <c r="G106" s="174" t="s">
        <v>131</v>
      </c>
      <c r="H106" s="175">
        <v>5</v>
      </c>
      <c r="I106" s="176"/>
      <c r="J106" s="177">
        <f>ROUND(I106*H106,2)</f>
        <v>0</v>
      </c>
      <c r="K106" s="173" t="s">
        <v>126</v>
      </c>
      <c r="L106" s="35"/>
      <c r="M106" s="178" t="s">
        <v>3</v>
      </c>
      <c r="N106" s="179" t="s">
        <v>47</v>
      </c>
      <c r="O106" s="68"/>
      <c r="P106" s="180">
        <f>O106*H106</f>
        <v>0</v>
      </c>
      <c r="Q106" s="180">
        <v>0.00108</v>
      </c>
      <c r="R106" s="180">
        <f>Q106*H106</f>
        <v>0.0054000000000000003</v>
      </c>
      <c r="S106" s="180">
        <v>0</v>
      </c>
      <c r="T106" s="181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2" t="s">
        <v>127</v>
      </c>
      <c r="AT106" s="182" t="s">
        <v>122</v>
      </c>
      <c r="AU106" s="182" t="s">
        <v>86</v>
      </c>
      <c r="AY106" s="15" t="s">
        <v>119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5" t="s">
        <v>84</v>
      </c>
      <c r="BK106" s="183">
        <f>ROUND(I106*H106,2)</f>
        <v>0</v>
      </c>
      <c r="BL106" s="15" t="s">
        <v>127</v>
      </c>
      <c r="BM106" s="182" t="s">
        <v>180</v>
      </c>
    </row>
    <row r="107" s="2" customFormat="1" ht="16.5" customHeight="1">
      <c r="A107" s="34"/>
      <c r="B107" s="170"/>
      <c r="C107" s="184" t="s">
        <v>127</v>
      </c>
      <c r="D107" s="184" t="s">
        <v>134</v>
      </c>
      <c r="E107" s="185" t="s">
        <v>168</v>
      </c>
      <c r="F107" s="186" t="s">
        <v>169</v>
      </c>
      <c r="G107" s="187" t="s">
        <v>170</v>
      </c>
      <c r="H107" s="188">
        <v>0.021999999999999999</v>
      </c>
      <c r="I107" s="189"/>
      <c r="J107" s="190">
        <f>ROUND(I107*H107,2)</f>
        <v>0</v>
      </c>
      <c r="K107" s="186" t="s">
        <v>126</v>
      </c>
      <c r="L107" s="191"/>
      <c r="M107" s="192" t="s">
        <v>3</v>
      </c>
      <c r="N107" s="193" t="s">
        <v>47</v>
      </c>
      <c r="O107" s="68"/>
      <c r="P107" s="180">
        <f>O107*H107</f>
        <v>0</v>
      </c>
      <c r="Q107" s="180">
        <v>1</v>
      </c>
      <c r="R107" s="180">
        <f>Q107*H107</f>
        <v>0.021999999999999999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137</v>
      </c>
      <c r="AT107" s="182" t="s">
        <v>134</v>
      </c>
      <c r="AU107" s="182" t="s">
        <v>86</v>
      </c>
      <c r="AY107" s="15" t="s">
        <v>119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5" t="s">
        <v>84</v>
      </c>
      <c r="BK107" s="183">
        <f>ROUND(I107*H107,2)</f>
        <v>0</v>
      </c>
      <c r="BL107" s="15" t="s">
        <v>127</v>
      </c>
      <c r="BM107" s="182" t="s">
        <v>181</v>
      </c>
    </row>
    <row r="108" s="2" customFormat="1" ht="16.5" customHeight="1">
      <c r="A108" s="34"/>
      <c r="B108" s="170"/>
      <c r="C108" s="171" t="s">
        <v>182</v>
      </c>
      <c r="D108" s="171" t="s">
        <v>122</v>
      </c>
      <c r="E108" s="172" t="s">
        <v>183</v>
      </c>
      <c r="F108" s="173" t="s">
        <v>184</v>
      </c>
      <c r="G108" s="174" t="s">
        <v>185</v>
      </c>
      <c r="H108" s="175">
        <v>6</v>
      </c>
      <c r="I108" s="176"/>
      <c r="J108" s="177">
        <f>ROUND(I108*H108,2)</f>
        <v>0</v>
      </c>
      <c r="K108" s="173" t="s">
        <v>3</v>
      </c>
      <c r="L108" s="35"/>
      <c r="M108" s="178" t="s">
        <v>3</v>
      </c>
      <c r="N108" s="179" t="s">
        <v>47</v>
      </c>
      <c r="O108" s="68"/>
      <c r="P108" s="180">
        <f>O108*H108</f>
        <v>0</v>
      </c>
      <c r="Q108" s="180">
        <v>0</v>
      </c>
      <c r="R108" s="180">
        <f>Q108*H108</f>
        <v>0</v>
      </c>
      <c r="S108" s="180">
        <v>0.0054200000000000003</v>
      </c>
      <c r="T108" s="181">
        <f>S108*H108</f>
        <v>0.03252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2" t="s">
        <v>127</v>
      </c>
      <c r="AT108" s="182" t="s">
        <v>122</v>
      </c>
      <c r="AU108" s="182" t="s">
        <v>86</v>
      </c>
      <c r="AY108" s="15" t="s">
        <v>119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5" t="s">
        <v>84</v>
      </c>
      <c r="BK108" s="183">
        <f>ROUND(I108*H108,2)</f>
        <v>0</v>
      </c>
      <c r="BL108" s="15" t="s">
        <v>127</v>
      </c>
      <c r="BM108" s="182" t="s">
        <v>186</v>
      </c>
    </row>
    <row r="109" s="2" customFormat="1" ht="33" customHeight="1">
      <c r="A109" s="34"/>
      <c r="B109" s="170"/>
      <c r="C109" s="171" t="s">
        <v>187</v>
      </c>
      <c r="D109" s="171" t="s">
        <v>122</v>
      </c>
      <c r="E109" s="172" t="s">
        <v>188</v>
      </c>
      <c r="F109" s="173" t="s">
        <v>189</v>
      </c>
      <c r="G109" s="174" t="s">
        <v>170</v>
      </c>
      <c r="H109" s="175">
        <v>1.1839999999999999</v>
      </c>
      <c r="I109" s="176"/>
      <c r="J109" s="177">
        <f>ROUND(I109*H109,2)</f>
        <v>0</v>
      </c>
      <c r="K109" s="173" t="s">
        <v>126</v>
      </c>
      <c r="L109" s="35"/>
      <c r="M109" s="178" t="s">
        <v>3</v>
      </c>
      <c r="N109" s="179" t="s">
        <v>47</v>
      </c>
      <c r="O109" s="68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2" t="s">
        <v>127</v>
      </c>
      <c r="AT109" s="182" t="s">
        <v>122</v>
      </c>
      <c r="AU109" s="182" t="s">
        <v>86</v>
      </c>
      <c r="AY109" s="15" t="s">
        <v>119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5" t="s">
        <v>84</v>
      </c>
      <c r="BK109" s="183">
        <f>ROUND(I109*H109,2)</f>
        <v>0</v>
      </c>
      <c r="BL109" s="15" t="s">
        <v>127</v>
      </c>
      <c r="BM109" s="182" t="s">
        <v>190</v>
      </c>
    </row>
    <row r="110" s="12" customFormat="1" ht="22.8" customHeight="1">
      <c r="A110" s="12"/>
      <c r="B110" s="157"/>
      <c r="C110" s="12"/>
      <c r="D110" s="158" t="s">
        <v>75</v>
      </c>
      <c r="E110" s="168" t="s">
        <v>191</v>
      </c>
      <c r="F110" s="168" t="s">
        <v>192</v>
      </c>
      <c r="G110" s="12"/>
      <c r="H110" s="12"/>
      <c r="I110" s="160"/>
      <c r="J110" s="169">
        <f>BK110</f>
        <v>0</v>
      </c>
      <c r="K110" s="12"/>
      <c r="L110" s="157"/>
      <c r="M110" s="162"/>
      <c r="N110" s="163"/>
      <c r="O110" s="163"/>
      <c r="P110" s="164">
        <f>SUM(P111:P113)</f>
        <v>0</v>
      </c>
      <c r="Q110" s="163"/>
      <c r="R110" s="164">
        <f>SUM(R111:R113)</f>
        <v>0.01472</v>
      </c>
      <c r="S110" s="163"/>
      <c r="T110" s="165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58" t="s">
        <v>86</v>
      </c>
      <c r="AT110" s="166" t="s">
        <v>75</v>
      </c>
      <c r="AU110" s="166" t="s">
        <v>84</v>
      </c>
      <c r="AY110" s="158" t="s">
        <v>119</v>
      </c>
      <c r="BK110" s="167">
        <f>SUM(BK111:BK113)</f>
        <v>0</v>
      </c>
    </row>
    <row r="111" s="2" customFormat="1" ht="21.75" customHeight="1">
      <c r="A111" s="34"/>
      <c r="B111" s="170"/>
      <c r="C111" s="171" t="s">
        <v>193</v>
      </c>
      <c r="D111" s="171" t="s">
        <v>122</v>
      </c>
      <c r="E111" s="172" t="s">
        <v>194</v>
      </c>
      <c r="F111" s="173" t="s">
        <v>195</v>
      </c>
      <c r="G111" s="174" t="s">
        <v>125</v>
      </c>
      <c r="H111" s="175">
        <v>10</v>
      </c>
      <c r="I111" s="176"/>
      <c r="J111" s="177">
        <f>ROUND(I111*H111,2)</f>
        <v>0</v>
      </c>
      <c r="K111" s="173" t="s">
        <v>3</v>
      </c>
      <c r="L111" s="35"/>
      <c r="M111" s="178" t="s">
        <v>3</v>
      </c>
      <c r="N111" s="179" t="s">
        <v>47</v>
      </c>
      <c r="O111" s="68"/>
      <c r="P111" s="180">
        <f>O111*H111</f>
        <v>0</v>
      </c>
      <c r="Q111" s="180">
        <v>0.0012600000000000001</v>
      </c>
      <c r="R111" s="180">
        <f>Q111*H111</f>
        <v>0.0126</v>
      </c>
      <c r="S111" s="180">
        <v>0</v>
      </c>
      <c r="T111" s="181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2" t="s">
        <v>127</v>
      </c>
      <c r="AT111" s="182" t="s">
        <v>122</v>
      </c>
      <c r="AU111" s="182" t="s">
        <v>86</v>
      </c>
      <c r="AY111" s="15" t="s">
        <v>119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5" t="s">
        <v>84</v>
      </c>
      <c r="BK111" s="183">
        <f>ROUND(I111*H111,2)</f>
        <v>0</v>
      </c>
      <c r="BL111" s="15" t="s">
        <v>127</v>
      </c>
      <c r="BM111" s="182" t="s">
        <v>196</v>
      </c>
    </row>
    <row r="112" s="2" customFormat="1" ht="21.75" customHeight="1">
      <c r="A112" s="34"/>
      <c r="B112" s="170"/>
      <c r="C112" s="171" t="s">
        <v>197</v>
      </c>
      <c r="D112" s="171" t="s">
        <v>122</v>
      </c>
      <c r="E112" s="172" t="s">
        <v>198</v>
      </c>
      <c r="F112" s="173" t="s">
        <v>199</v>
      </c>
      <c r="G112" s="174" t="s">
        <v>200</v>
      </c>
      <c r="H112" s="175">
        <v>1</v>
      </c>
      <c r="I112" s="176"/>
      <c r="J112" s="177">
        <f>ROUND(I112*H112,2)</f>
        <v>0</v>
      </c>
      <c r="K112" s="173" t="s">
        <v>126</v>
      </c>
      <c r="L112" s="35"/>
      <c r="M112" s="178" t="s">
        <v>3</v>
      </c>
      <c r="N112" s="179" t="s">
        <v>47</v>
      </c>
      <c r="O112" s="68"/>
      <c r="P112" s="180">
        <f>O112*H112</f>
        <v>0</v>
      </c>
      <c r="Q112" s="180">
        <v>0.00022000000000000001</v>
      </c>
      <c r="R112" s="180">
        <f>Q112*H112</f>
        <v>0.00022000000000000001</v>
      </c>
      <c r="S112" s="180">
        <v>0</v>
      </c>
      <c r="T112" s="181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2" t="s">
        <v>127</v>
      </c>
      <c r="AT112" s="182" t="s">
        <v>122</v>
      </c>
      <c r="AU112" s="182" t="s">
        <v>86</v>
      </c>
      <c r="AY112" s="15" t="s">
        <v>119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5" t="s">
        <v>84</v>
      </c>
      <c r="BK112" s="183">
        <f>ROUND(I112*H112,2)</f>
        <v>0</v>
      </c>
      <c r="BL112" s="15" t="s">
        <v>127</v>
      </c>
      <c r="BM112" s="182" t="s">
        <v>201</v>
      </c>
    </row>
    <row r="113" s="2" customFormat="1" ht="33" customHeight="1">
      <c r="A113" s="34"/>
      <c r="B113" s="170"/>
      <c r="C113" s="171" t="s">
        <v>8</v>
      </c>
      <c r="D113" s="171" t="s">
        <v>122</v>
      </c>
      <c r="E113" s="172" t="s">
        <v>202</v>
      </c>
      <c r="F113" s="173" t="s">
        <v>203</v>
      </c>
      <c r="G113" s="174" t="s">
        <v>125</v>
      </c>
      <c r="H113" s="175">
        <v>10</v>
      </c>
      <c r="I113" s="176"/>
      <c r="J113" s="177">
        <f>ROUND(I113*H113,2)</f>
        <v>0</v>
      </c>
      <c r="K113" s="173" t="s">
        <v>126</v>
      </c>
      <c r="L113" s="35"/>
      <c r="M113" s="178" t="s">
        <v>3</v>
      </c>
      <c r="N113" s="179" t="s">
        <v>47</v>
      </c>
      <c r="O113" s="68"/>
      <c r="P113" s="180">
        <f>O113*H113</f>
        <v>0</v>
      </c>
      <c r="Q113" s="180">
        <v>0.00019000000000000001</v>
      </c>
      <c r="R113" s="180">
        <f>Q113*H113</f>
        <v>0.0019000000000000002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139</v>
      </c>
      <c r="AT113" s="182" t="s">
        <v>122</v>
      </c>
      <c r="AU113" s="182" t="s">
        <v>86</v>
      </c>
      <c r="AY113" s="15" t="s">
        <v>119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5" t="s">
        <v>84</v>
      </c>
      <c r="BK113" s="183">
        <f>ROUND(I113*H113,2)</f>
        <v>0</v>
      </c>
      <c r="BL113" s="15" t="s">
        <v>139</v>
      </c>
      <c r="BM113" s="182" t="s">
        <v>204</v>
      </c>
    </row>
    <row r="114" s="12" customFormat="1" ht="22.8" customHeight="1">
      <c r="A114" s="12"/>
      <c r="B114" s="157"/>
      <c r="C114" s="12"/>
      <c r="D114" s="158" t="s">
        <v>75</v>
      </c>
      <c r="E114" s="168" t="s">
        <v>205</v>
      </c>
      <c r="F114" s="168" t="s">
        <v>206</v>
      </c>
      <c r="G114" s="12"/>
      <c r="H114" s="12"/>
      <c r="I114" s="160"/>
      <c r="J114" s="169">
        <f>BK114</f>
        <v>0</v>
      </c>
      <c r="K114" s="12"/>
      <c r="L114" s="157"/>
      <c r="M114" s="162"/>
      <c r="N114" s="163"/>
      <c r="O114" s="163"/>
      <c r="P114" s="164">
        <f>SUM(P115:P153)</f>
        <v>0</v>
      </c>
      <c r="Q114" s="163"/>
      <c r="R114" s="164">
        <f>SUM(R115:R153)</f>
        <v>0.046810000000000004</v>
      </c>
      <c r="S114" s="163"/>
      <c r="T114" s="165">
        <f>SUM(T115:T153)</f>
        <v>32.655000000000001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58" t="s">
        <v>86</v>
      </c>
      <c r="AT114" s="166" t="s">
        <v>75</v>
      </c>
      <c r="AU114" s="166" t="s">
        <v>84</v>
      </c>
      <c r="AY114" s="158" t="s">
        <v>119</v>
      </c>
      <c r="BK114" s="167">
        <f>SUM(BK115:BK153)</f>
        <v>0</v>
      </c>
    </row>
    <row r="115" s="2" customFormat="1" ht="21.75" customHeight="1">
      <c r="A115" s="34"/>
      <c r="B115" s="170"/>
      <c r="C115" s="171" t="s">
        <v>207</v>
      </c>
      <c r="D115" s="171" t="s">
        <v>122</v>
      </c>
      <c r="E115" s="172" t="s">
        <v>208</v>
      </c>
      <c r="F115" s="173" t="s">
        <v>209</v>
      </c>
      <c r="G115" s="174" t="s">
        <v>200</v>
      </c>
      <c r="H115" s="175">
        <v>3</v>
      </c>
      <c r="I115" s="176"/>
      <c r="J115" s="177">
        <f>ROUND(I115*H115,2)</f>
        <v>0</v>
      </c>
      <c r="K115" s="173" t="s">
        <v>126</v>
      </c>
      <c r="L115" s="35"/>
      <c r="M115" s="178" t="s">
        <v>3</v>
      </c>
      <c r="N115" s="179" t="s">
        <v>47</v>
      </c>
      <c r="O115" s="68"/>
      <c r="P115" s="180">
        <f>O115*H115</f>
        <v>0</v>
      </c>
      <c r="Q115" s="180">
        <v>0.0088900000000000003</v>
      </c>
      <c r="R115" s="180">
        <f>Q115*H115</f>
        <v>0.026669999999999999</v>
      </c>
      <c r="S115" s="180">
        <v>10.810000000000001</v>
      </c>
      <c r="T115" s="181">
        <f>S115*H115</f>
        <v>32.43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2" t="s">
        <v>127</v>
      </c>
      <c r="AT115" s="182" t="s">
        <v>122</v>
      </c>
      <c r="AU115" s="182" t="s">
        <v>86</v>
      </c>
      <c r="AY115" s="15" t="s">
        <v>119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5" t="s">
        <v>84</v>
      </c>
      <c r="BK115" s="183">
        <f>ROUND(I115*H115,2)</f>
        <v>0</v>
      </c>
      <c r="BL115" s="15" t="s">
        <v>127</v>
      </c>
      <c r="BM115" s="182" t="s">
        <v>210</v>
      </c>
    </row>
    <row r="116" s="2" customFormat="1" ht="21.75" customHeight="1">
      <c r="A116" s="34"/>
      <c r="B116" s="170"/>
      <c r="C116" s="171" t="s">
        <v>211</v>
      </c>
      <c r="D116" s="171" t="s">
        <v>122</v>
      </c>
      <c r="E116" s="172" t="s">
        <v>212</v>
      </c>
      <c r="F116" s="173" t="s">
        <v>213</v>
      </c>
      <c r="G116" s="174" t="s">
        <v>200</v>
      </c>
      <c r="H116" s="175">
        <v>3</v>
      </c>
      <c r="I116" s="176"/>
      <c r="J116" s="177">
        <f>ROUND(I116*H116,2)</f>
        <v>0</v>
      </c>
      <c r="K116" s="173" t="s">
        <v>3</v>
      </c>
      <c r="L116" s="35"/>
      <c r="M116" s="178" t="s">
        <v>3</v>
      </c>
      <c r="N116" s="179" t="s">
        <v>47</v>
      </c>
      <c r="O116" s="68"/>
      <c r="P116" s="180">
        <f>O116*H116</f>
        <v>0</v>
      </c>
      <c r="Q116" s="180">
        <v>0.00025999999999999998</v>
      </c>
      <c r="R116" s="180">
        <f>Q116*H116</f>
        <v>0.00077999999999999988</v>
      </c>
      <c r="S116" s="180">
        <v>0.074999999999999997</v>
      </c>
      <c r="T116" s="181">
        <f>S116*H116</f>
        <v>0.22499999999999998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127</v>
      </c>
      <c r="AT116" s="182" t="s">
        <v>122</v>
      </c>
      <c r="AU116" s="182" t="s">
        <v>86</v>
      </c>
      <c r="AY116" s="15" t="s">
        <v>119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5" t="s">
        <v>84</v>
      </c>
      <c r="BK116" s="183">
        <f>ROUND(I116*H116,2)</f>
        <v>0</v>
      </c>
      <c r="BL116" s="15" t="s">
        <v>127</v>
      </c>
      <c r="BM116" s="182" t="s">
        <v>214</v>
      </c>
    </row>
    <row r="117" s="2" customFormat="1" ht="16.5" customHeight="1">
      <c r="A117" s="34"/>
      <c r="B117" s="170"/>
      <c r="C117" s="171" t="s">
        <v>215</v>
      </c>
      <c r="D117" s="171" t="s">
        <v>122</v>
      </c>
      <c r="E117" s="172" t="s">
        <v>216</v>
      </c>
      <c r="F117" s="173" t="s">
        <v>217</v>
      </c>
      <c r="G117" s="174" t="s">
        <v>125</v>
      </c>
      <c r="H117" s="175">
        <v>20</v>
      </c>
      <c r="I117" s="176"/>
      <c r="J117" s="177">
        <f>ROUND(I117*H117,2)</f>
        <v>0</v>
      </c>
      <c r="K117" s="173" t="s">
        <v>126</v>
      </c>
      <c r="L117" s="35"/>
      <c r="M117" s="178" t="s">
        <v>3</v>
      </c>
      <c r="N117" s="179" t="s">
        <v>47</v>
      </c>
      <c r="O117" s="68"/>
      <c r="P117" s="180">
        <f>O117*H117</f>
        <v>0</v>
      </c>
      <c r="Q117" s="180">
        <v>0.00052999999999999998</v>
      </c>
      <c r="R117" s="180">
        <f>Q117*H117</f>
        <v>0.0106</v>
      </c>
      <c r="S117" s="180">
        <v>0</v>
      </c>
      <c r="T117" s="181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2" t="s">
        <v>218</v>
      </c>
      <c r="AT117" s="182" t="s">
        <v>122</v>
      </c>
      <c r="AU117" s="182" t="s">
        <v>86</v>
      </c>
      <c r="AY117" s="15" t="s">
        <v>119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5" t="s">
        <v>84</v>
      </c>
      <c r="BK117" s="183">
        <f>ROUND(I117*H117,2)</f>
        <v>0</v>
      </c>
      <c r="BL117" s="15" t="s">
        <v>218</v>
      </c>
      <c r="BM117" s="182" t="s">
        <v>219</v>
      </c>
    </row>
    <row r="118" s="2" customFormat="1" ht="16.5" customHeight="1">
      <c r="A118" s="34"/>
      <c r="B118" s="170"/>
      <c r="C118" s="171" t="s">
        <v>220</v>
      </c>
      <c r="D118" s="171" t="s">
        <v>122</v>
      </c>
      <c r="E118" s="172" t="s">
        <v>221</v>
      </c>
      <c r="F118" s="173" t="s">
        <v>222</v>
      </c>
      <c r="G118" s="174" t="s">
        <v>125</v>
      </c>
      <c r="H118" s="175">
        <v>12</v>
      </c>
      <c r="I118" s="176"/>
      <c r="J118" s="177">
        <f>ROUND(I118*H118,2)</f>
        <v>0</v>
      </c>
      <c r="K118" s="173" t="s">
        <v>126</v>
      </c>
      <c r="L118" s="35"/>
      <c r="M118" s="178" t="s">
        <v>3</v>
      </c>
      <c r="N118" s="179" t="s">
        <v>47</v>
      </c>
      <c r="O118" s="68"/>
      <c r="P118" s="180">
        <f>O118*H118</f>
        <v>0</v>
      </c>
      <c r="Q118" s="180">
        <v>0.00072999999999999996</v>
      </c>
      <c r="R118" s="180">
        <f>Q118*H118</f>
        <v>0.0087600000000000004</v>
      </c>
      <c r="S118" s="180">
        <v>0</v>
      </c>
      <c r="T118" s="181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2" t="s">
        <v>127</v>
      </c>
      <c r="AT118" s="182" t="s">
        <v>122</v>
      </c>
      <c r="AU118" s="182" t="s">
        <v>86</v>
      </c>
      <c r="AY118" s="15" t="s">
        <v>119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5" t="s">
        <v>84</v>
      </c>
      <c r="BK118" s="183">
        <f>ROUND(I118*H118,2)</f>
        <v>0</v>
      </c>
      <c r="BL118" s="15" t="s">
        <v>127</v>
      </c>
      <c r="BM118" s="182" t="s">
        <v>223</v>
      </c>
    </row>
    <row r="119" s="2" customFormat="1" ht="44.25" customHeight="1">
      <c r="A119" s="34"/>
      <c r="B119" s="170"/>
      <c r="C119" s="171" t="s">
        <v>224</v>
      </c>
      <c r="D119" s="171" t="s">
        <v>122</v>
      </c>
      <c r="E119" s="172" t="s">
        <v>225</v>
      </c>
      <c r="F119" s="173" t="s">
        <v>226</v>
      </c>
      <c r="G119" s="174" t="s">
        <v>227</v>
      </c>
      <c r="H119" s="175">
        <v>3</v>
      </c>
      <c r="I119" s="176"/>
      <c r="J119" s="177">
        <f>ROUND(I119*H119,2)</f>
        <v>0</v>
      </c>
      <c r="K119" s="173" t="s">
        <v>3</v>
      </c>
      <c r="L119" s="35"/>
      <c r="M119" s="178" t="s">
        <v>3</v>
      </c>
      <c r="N119" s="179" t="s">
        <v>47</v>
      </c>
      <c r="O119" s="68"/>
      <c r="P119" s="180">
        <f>O119*H119</f>
        <v>0</v>
      </c>
      <c r="Q119" s="180">
        <v>0</v>
      </c>
      <c r="R119" s="180">
        <f>Q119*H119</f>
        <v>0</v>
      </c>
      <c r="S119" s="180">
        <v>0</v>
      </c>
      <c r="T119" s="181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2" t="s">
        <v>218</v>
      </c>
      <c r="AT119" s="182" t="s">
        <v>122</v>
      </c>
      <c r="AU119" s="182" t="s">
        <v>86</v>
      </c>
      <c r="AY119" s="15" t="s">
        <v>119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5" t="s">
        <v>84</v>
      </c>
      <c r="BK119" s="183">
        <f>ROUND(I119*H119,2)</f>
        <v>0</v>
      </c>
      <c r="BL119" s="15" t="s">
        <v>218</v>
      </c>
      <c r="BM119" s="182" t="s">
        <v>228</v>
      </c>
    </row>
    <row r="120" s="2" customFormat="1" ht="66.75" customHeight="1">
      <c r="A120" s="34"/>
      <c r="B120" s="170"/>
      <c r="C120" s="184" t="s">
        <v>229</v>
      </c>
      <c r="D120" s="184" t="s">
        <v>134</v>
      </c>
      <c r="E120" s="185" t="s">
        <v>230</v>
      </c>
      <c r="F120" s="186" t="s">
        <v>231</v>
      </c>
      <c r="G120" s="187" t="s">
        <v>200</v>
      </c>
      <c r="H120" s="188">
        <v>3</v>
      </c>
      <c r="I120" s="189"/>
      <c r="J120" s="190">
        <f>ROUND(I120*H120,2)</f>
        <v>0</v>
      </c>
      <c r="K120" s="186" t="s">
        <v>3</v>
      </c>
      <c r="L120" s="191"/>
      <c r="M120" s="192" t="s">
        <v>3</v>
      </c>
      <c r="N120" s="193" t="s">
        <v>47</v>
      </c>
      <c r="O120" s="68"/>
      <c r="P120" s="180">
        <f>O120*H120</f>
        <v>0</v>
      </c>
      <c r="Q120" s="180">
        <v>0</v>
      </c>
      <c r="R120" s="180">
        <f>Q120*H120</f>
        <v>0</v>
      </c>
      <c r="S120" s="180">
        <v>0</v>
      </c>
      <c r="T120" s="181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2" t="s">
        <v>232</v>
      </c>
      <c r="AT120" s="182" t="s">
        <v>134</v>
      </c>
      <c r="AU120" s="182" t="s">
        <v>86</v>
      </c>
      <c r="AY120" s="15" t="s">
        <v>119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5" t="s">
        <v>84</v>
      </c>
      <c r="BK120" s="183">
        <f>ROUND(I120*H120,2)</f>
        <v>0</v>
      </c>
      <c r="BL120" s="15" t="s">
        <v>232</v>
      </c>
      <c r="BM120" s="182" t="s">
        <v>233</v>
      </c>
    </row>
    <row r="121" s="2" customFormat="1" ht="16.5" customHeight="1">
      <c r="A121" s="34"/>
      <c r="B121" s="170"/>
      <c r="C121" s="184" t="s">
        <v>234</v>
      </c>
      <c r="D121" s="184" t="s">
        <v>134</v>
      </c>
      <c r="E121" s="185" t="s">
        <v>235</v>
      </c>
      <c r="F121" s="186" t="s">
        <v>236</v>
      </c>
      <c r="G121" s="187" t="s">
        <v>200</v>
      </c>
      <c r="H121" s="188">
        <v>3</v>
      </c>
      <c r="I121" s="189"/>
      <c r="J121" s="190">
        <f>ROUND(I121*H121,2)</f>
        <v>0</v>
      </c>
      <c r="K121" s="186" t="s">
        <v>3</v>
      </c>
      <c r="L121" s="191"/>
      <c r="M121" s="192" t="s">
        <v>3</v>
      </c>
      <c r="N121" s="193" t="s">
        <v>47</v>
      </c>
      <c r="O121" s="68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2" t="s">
        <v>232</v>
      </c>
      <c r="AT121" s="182" t="s">
        <v>134</v>
      </c>
      <c r="AU121" s="182" t="s">
        <v>86</v>
      </c>
      <c r="AY121" s="15" t="s">
        <v>119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5" t="s">
        <v>84</v>
      </c>
      <c r="BK121" s="183">
        <f>ROUND(I121*H121,2)</f>
        <v>0</v>
      </c>
      <c r="BL121" s="15" t="s">
        <v>232</v>
      </c>
      <c r="BM121" s="182" t="s">
        <v>237</v>
      </c>
    </row>
    <row r="122" s="2" customFormat="1" ht="16.5" customHeight="1">
      <c r="A122" s="34"/>
      <c r="B122" s="170"/>
      <c r="C122" s="184" t="s">
        <v>238</v>
      </c>
      <c r="D122" s="184" t="s">
        <v>134</v>
      </c>
      <c r="E122" s="185" t="s">
        <v>239</v>
      </c>
      <c r="F122" s="186" t="s">
        <v>240</v>
      </c>
      <c r="G122" s="187" t="s">
        <v>200</v>
      </c>
      <c r="H122" s="188">
        <v>3</v>
      </c>
      <c r="I122" s="189"/>
      <c r="J122" s="190">
        <f>ROUND(I122*H122,2)</f>
        <v>0</v>
      </c>
      <c r="K122" s="186" t="s">
        <v>3</v>
      </c>
      <c r="L122" s="191"/>
      <c r="M122" s="192" t="s">
        <v>3</v>
      </c>
      <c r="N122" s="193" t="s">
        <v>47</v>
      </c>
      <c r="O122" s="68"/>
      <c r="P122" s="180">
        <f>O122*H122</f>
        <v>0</v>
      </c>
      <c r="Q122" s="180">
        <v>0</v>
      </c>
      <c r="R122" s="180">
        <f>Q122*H122</f>
        <v>0</v>
      </c>
      <c r="S122" s="180">
        <v>0</v>
      </c>
      <c r="T122" s="18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2" t="s">
        <v>232</v>
      </c>
      <c r="AT122" s="182" t="s">
        <v>134</v>
      </c>
      <c r="AU122" s="182" t="s">
        <v>86</v>
      </c>
      <c r="AY122" s="15" t="s">
        <v>119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5" t="s">
        <v>84</v>
      </c>
      <c r="BK122" s="183">
        <f>ROUND(I122*H122,2)</f>
        <v>0</v>
      </c>
      <c r="BL122" s="15" t="s">
        <v>232</v>
      </c>
      <c r="BM122" s="182" t="s">
        <v>241</v>
      </c>
    </row>
    <row r="123" s="2" customFormat="1" ht="16.5" customHeight="1">
      <c r="A123" s="34"/>
      <c r="B123" s="170"/>
      <c r="C123" s="184" t="s">
        <v>242</v>
      </c>
      <c r="D123" s="184" t="s">
        <v>134</v>
      </c>
      <c r="E123" s="185" t="s">
        <v>243</v>
      </c>
      <c r="F123" s="186" t="s">
        <v>244</v>
      </c>
      <c r="G123" s="187" t="s">
        <v>200</v>
      </c>
      <c r="H123" s="188">
        <v>3</v>
      </c>
      <c r="I123" s="189"/>
      <c r="J123" s="190">
        <f>ROUND(I123*H123,2)</f>
        <v>0</v>
      </c>
      <c r="K123" s="186" t="s">
        <v>3</v>
      </c>
      <c r="L123" s="191"/>
      <c r="M123" s="192" t="s">
        <v>3</v>
      </c>
      <c r="N123" s="193" t="s">
        <v>47</v>
      </c>
      <c r="O123" s="68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2" t="s">
        <v>232</v>
      </c>
      <c r="AT123" s="182" t="s">
        <v>134</v>
      </c>
      <c r="AU123" s="182" t="s">
        <v>86</v>
      </c>
      <c r="AY123" s="15" t="s">
        <v>119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84</v>
      </c>
      <c r="BK123" s="183">
        <f>ROUND(I123*H123,2)</f>
        <v>0</v>
      </c>
      <c r="BL123" s="15" t="s">
        <v>232</v>
      </c>
      <c r="BM123" s="182" t="s">
        <v>245</v>
      </c>
    </row>
    <row r="124" s="2" customFormat="1" ht="21.75" customHeight="1">
      <c r="A124" s="34"/>
      <c r="B124" s="170"/>
      <c r="C124" s="184" t="s">
        <v>246</v>
      </c>
      <c r="D124" s="184" t="s">
        <v>134</v>
      </c>
      <c r="E124" s="185" t="s">
        <v>247</v>
      </c>
      <c r="F124" s="186" t="s">
        <v>248</v>
      </c>
      <c r="G124" s="187" t="s">
        <v>200</v>
      </c>
      <c r="H124" s="188">
        <v>1</v>
      </c>
      <c r="I124" s="189"/>
      <c r="J124" s="190">
        <f>ROUND(I124*H124,2)</f>
        <v>0</v>
      </c>
      <c r="K124" s="186" t="s">
        <v>3</v>
      </c>
      <c r="L124" s="191"/>
      <c r="M124" s="192" t="s">
        <v>3</v>
      </c>
      <c r="N124" s="193" t="s">
        <v>47</v>
      </c>
      <c r="O124" s="68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232</v>
      </c>
      <c r="AT124" s="182" t="s">
        <v>134</v>
      </c>
      <c r="AU124" s="182" t="s">
        <v>86</v>
      </c>
      <c r="AY124" s="15" t="s">
        <v>119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84</v>
      </c>
      <c r="BK124" s="183">
        <f>ROUND(I124*H124,2)</f>
        <v>0</v>
      </c>
      <c r="BL124" s="15" t="s">
        <v>232</v>
      </c>
      <c r="BM124" s="182" t="s">
        <v>249</v>
      </c>
    </row>
    <row r="125" s="2" customFormat="1" ht="16.5" customHeight="1">
      <c r="A125" s="34"/>
      <c r="B125" s="170"/>
      <c r="C125" s="184" t="s">
        <v>137</v>
      </c>
      <c r="D125" s="184" t="s">
        <v>134</v>
      </c>
      <c r="E125" s="185" t="s">
        <v>250</v>
      </c>
      <c r="F125" s="186" t="s">
        <v>251</v>
      </c>
      <c r="G125" s="187" t="s">
        <v>200</v>
      </c>
      <c r="H125" s="188">
        <v>1</v>
      </c>
      <c r="I125" s="189"/>
      <c r="J125" s="190">
        <f>ROUND(I125*H125,2)</f>
        <v>0</v>
      </c>
      <c r="K125" s="186" t="s">
        <v>3</v>
      </c>
      <c r="L125" s="191"/>
      <c r="M125" s="192" t="s">
        <v>3</v>
      </c>
      <c r="N125" s="193" t="s">
        <v>47</v>
      </c>
      <c r="O125" s="68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232</v>
      </c>
      <c r="AT125" s="182" t="s">
        <v>134</v>
      </c>
      <c r="AU125" s="182" t="s">
        <v>86</v>
      </c>
      <c r="AY125" s="15" t="s">
        <v>119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5" t="s">
        <v>84</v>
      </c>
      <c r="BK125" s="183">
        <f>ROUND(I125*H125,2)</f>
        <v>0</v>
      </c>
      <c r="BL125" s="15" t="s">
        <v>232</v>
      </c>
      <c r="BM125" s="182" t="s">
        <v>252</v>
      </c>
    </row>
    <row r="126" s="2" customFormat="1" ht="16.5" customHeight="1">
      <c r="A126" s="34"/>
      <c r="B126" s="170"/>
      <c r="C126" s="184" t="s">
        <v>253</v>
      </c>
      <c r="D126" s="184" t="s">
        <v>134</v>
      </c>
      <c r="E126" s="185" t="s">
        <v>254</v>
      </c>
      <c r="F126" s="186" t="s">
        <v>255</v>
      </c>
      <c r="G126" s="187" t="s">
        <v>200</v>
      </c>
      <c r="H126" s="188">
        <v>3</v>
      </c>
      <c r="I126" s="189"/>
      <c r="J126" s="190">
        <f>ROUND(I126*H126,2)</f>
        <v>0</v>
      </c>
      <c r="K126" s="186" t="s">
        <v>3</v>
      </c>
      <c r="L126" s="191"/>
      <c r="M126" s="192" t="s">
        <v>3</v>
      </c>
      <c r="N126" s="193" t="s">
        <v>47</v>
      </c>
      <c r="O126" s="68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2" t="s">
        <v>232</v>
      </c>
      <c r="AT126" s="182" t="s">
        <v>134</v>
      </c>
      <c r="AU126" s="182" t="s">
        <v>86</v>
      </c>
      <c r="AY126" s="15" t="s">
        <v>119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84</v>
      </c>
      <c r="BK126" s="183">
        <f>ROUND(I126*H126,2)</f>
        <v>0</v>
      </c>
      <c r="BL126" s="15" t="s">
        <v>232</v>
      </c>
      <c r="BM126" s="182" t="s">
        <v>256</v>
      </c>
    </row>
    <row r="127" s="2" customFormat="1" ht="44.25" customHeight="1">
      <c r="A127" s="34"/>
      <c r="B127" s="170"/>
      <c r="C127" s="184" t="s">
        <v>257</v>
      </c>
      <c r="D127" s="184" t="s">
        <v>134</v>
      </c>
      <c r="E127" s="185" t="s">
        <v>258</v>
      </c>
      <c r="F127" s="186" t="s">
        <v>259</v>
      </c>
      <c r="G127" s="187" t="s">
        <v>200</v>
      </c>
      <c r="H127" s="188">
        <v>3</v>
      </c>
      <c r="I127" s="189"/>
      <c r="J127" s="190">
        <f>ROUND(I127*H127,2)</f>
        <v>0</v>
      </c>
      <c r="K127" s="186" t="s">
        <v>3</v>
      </c>
      <c r="L127" s="191"/>
      <c r="M127" s="192" t="s">
        <v>3</v>
      </c>
      <c r="N127" s="193" t="s">
        <v>47</v>
      </c>
      <c r="O127" s="68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2" t="s">
        <v>232</v>
      </c>
      <c r="AT127" s="182" t="s">
        <v>134</v>
      </c>
      <c r="AU127" s="182" t="s">
        <v>86</v>
      </c>
      <c r="AY127" s="15" t="s">
        <v>119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84</v>
      </c>
      <c r="BK127" s="183">
        <f>ROUND(I127*H127,2)</f>
        <v>0</v>
      </c>
      <c r="BL127" s="15" t="s">
        <v>232</v>
      </c>
      <c r="BM127" s="182" t="s">
        <v>260</v>
      </c>
    </row>
    <row r="128" s="2" customFormat="1" ht="21.75" customHeight="1">
      <c r="A128" s="34"/>
      <c r="B128" s="170"/>
      <c r="C128" s="184" t="s">
        <v>261</v>
      </c>
      <c r="D128" s="184" t="s">
        <v>134</v>
      </c>
      <c r="E128" s="185" t="s">
        <v>262</v>
      </c>
      <c r="F128" s="186" t="s">
        <v>263</v>
      </c>
      <c r="G128" s="187" t="s">
        <v>200</v>
      </c>
      <c r="H128" s="188">
        <v>3</v>
      </c>
      <c r="I128" s="189"/>
      <c r="J128" s="190">
        <f>ROUND(I128*H128,2)</f>
        <v>0</v>
      </c>
      <c r="K128" s="186" t="s">
        <v>3</v>
      </c>
      <c r="L128" s="191"/>
      <c r="M128" s="192" t="s">
        <v>3</v>
      </c>
      <c r="N128" s="193" t="s">
        <v>47</v>
      </c>
      <c r="O128" s="68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232</v>
      </c>
      <c r="AT128" s="182" t="s">
        <v>134</v>
      </c>
      <c r="AU128" s="182" t="s">
        <v>86</v>
      </c>
      <c r="AY128" s="15" t="s">
        <v>119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84</v>
      </c>
      <c r="BK128" s="183">
        <f>ROUND(I128*H128,2)</f>
        <v>0</v>
      </c>
      <c r="BL128" s="15" t="s">
        <v>232</v>
      </c>
      <c r="BM128" s="182" t="s">
        <v>264</v>
      </c>
    </row>
    <row r="129" s="2" customFormat="1" ht="21.75" customHeight="1">
      <c r="A129" s="34"/>
      <c r="B129" s="170"/>
      <c r="C129" s="184" t="s">
        <v>265</v>
      </c>
      <c r="D129" s="184" t="s">
        <v>134</v>
      </c>
      <c r="E129" s="185" t="s">
        <v>266</v>
      </c>
      <c r="F129" s="186" t="s">
        <v>267</v>
      </c>
      <c r="G129" s="187" t="s">
        <v>200</v>
      </c>
      <c r="H129" s="188">
        <v>3</v>
      </c>
      <c r="I129" s="189"/>
      <c r="J129" s="190">
        <f>ROUND(I129*H129,2)</f>
        <v>0</v>
      </c>
      <c r="K129" s="186" t="s">
        <v>3</v>
      </c>
      <c r="L129" s="191"/>
      <c r="M129" s="192" t="s">
        <v>3</v>
      </c>
      <c r="N129" s="193" t="s">
        <v>47</v>
      </c>
      <c r="O129" s="68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2" t="s">
        <v>232</v>
      </c>
      <c r="AT129" s="182" t="s">
        <v>134</v>
      </c>
      <c r="AU129" s="182" t="s">
        <v>86</v>
      </c>
      <c r="AY129" s="15" t="s">
        <v>119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84</v>
      </c>
      <c r="BK129" s="183">
        <f>ROUND(I129*H129,2)</f>
        <v>0</v>
      </c>
      <c r="BL129" s="15" t="s">
        <v>232</v>
      </c>
      <c r="BM129" s="182" t="s">
        <v>268</v>
      </c>
    </row>
    <row r="130" s="2" customFormat="1" ht="21.75" customHeight="1">
      <c r="A130" s="34"/>
      <c r="B130" s="170"/>
      <c r="C130" s="184" t="s">
        <v>269</v>
      </c>
      <c r="D130" s="184" t="s">
        <v>134</v>
      </c>
      <c r="E130" s="185" t="s">
        <v>270</v>
      </c>
      <c r="F130" s="186" t="s">
        <v>271</v>
      </c>
      <c r="G130" s="187" t="s">
        <v>200</v>
      </c>
      <c r="H130" s="188">
        <v>3</v>
      </c>
      <c r="I130" s="189"/>
      <c r="J130" s="190">
        <f>ROUND(I130*H130,2)</f>
        <v>0</v>
      </c>
      <c r="K130" s="186" t="s">
        <v>3</v>
      </c>
      <c r="L130" s="191"/>
      <c r="M130" s="192" t="s">
        <v>3</v>
      </c>
      <c r="N130" s="193" t="s">
        <v>47</v>
      </c>
      <c r="O130" s="68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2" t="s">
        <v>232</v>
      </c>
      <c r="AT130" s="182" t="s">
        <v>134</v>
      </c>
      <c r="AU130" s="182" t="s">
        <v>86</v>
      </c>
      <c r="AY130" s="15" t="s">
        <v>119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84</v>
      </c>
      <c r="BK130" s="183">
        <f>ROUND(I130*H130,2)</f>
        <v>0</v>
      </c>
      <c r="BL130" s="15" t="s">
        <v>232</v>
      </c>
      <c r="BM130" s="182" t="s">
        <v>272</v>
      </c>
    </row>
    <row r="131" s="2" customFormat="1" ht="21.75" customHeight="1">
      <c r="A131" s="34"/>
      <c r="B131" s="170"/>
      <c r="C131" s="171" t="s">
        <v>273</v>
      </c>
      <c r="D131" s="171" t="s">
        <v>122</v>
      </c>
      <c r="E131" s="172" t="s">
        <v>274</v>
      </c>
      <c r="F131" s="173" t="s">
        <v>275</v>
      </c>
      <c r="G131" s="174" t="s">
        <v>200</v>
      </c>
      <c r="H131" s="175">
        <v>3</v>
      </c>
      <c r="I131" s="176"/>
      <c r="J131" s="177">
        <f>ROUND(I131*H131,2)</f>
        <v>0</v>
      </c>
      <c r="K131" s="173" t="s">
        <v>126</v>
      </c>
      <c r="L131" s="35"/>
      <c r="M131" s="178" t="s">
        <v>3</v>
      </c>
      <c r="N131" s="179" t="s">
        <v>47</v>
      </c>
      <c r="O131" s="68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127</v>
      </c>
      <c r="AT131" s="182" t="s">
        <v>122</v>
      </c>
      <c r="AU131" s="182" t="s">
        <v>86</v>
      </c>
      <c r="AY131" s="15" t="s">
        <v>119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84</v>
      </c>
      <c r="BK131" s="183">
        <f>ROUND(I131*H131,2)</f>
        <v>0</v>
      </c>
      <c r="BL131" s="15" t="s">
        <v>127</v>
      </c>
      <c r="BM131" s="182" t="s">
        <v>276</v>
      </c>
    </row>
    <row r="132" s="2" customFormat="1" ht="44.25" customHeight="1">
      <c r="A132" s="34"/>
      <c r="B132" s="170"/>
      <c r="C132" s="171" t="s">
        <v>277</v>
      </c>
      <c r="D132" s="171" t="s">
        <v>122</v>
      </c>
      <c r="E132" s="172" t="s">
        <v>278</v>
      </c>
      <c r="F132" s="173" t="s">
        <v>279</v>
      </c>
      <c r="G132" s="174" t="s">
        <v>200</v>
      </c>
      <c r="H132" s="175">
        <v>3</v>
      </c>
      <c r="I132" s="176"/>
      <c r="J132" s="177">
        <f>ROUND(I132*H132,2)</f>
        <v>0</v>
      </c>
      <c r="K132" s="173" t="s">
        <v>3</v>
      </c>
      <c r="L132" s="35"/>
      <c r="M132" s="178" t="s">
        <v>3</v>
      </c>
      <c r="N132" s="179" t="s">
        <v>47</v>
      </c>
      <c r="O132" s="68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2" t="s">
        <v>218</v>
      </c>
      <c r="AT132" s="182" t="s">
        <v>122</v>
      </c>
      <c r="AU132" s="182" t="s">
        <v>86</v>
      </c>
      <c r="AY132" s="15" t="s">
        <v>119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84</v>
      </c>
      <c r="BK132" s="183">
        <f>ROUND(I132*H132,2)</f>
        <v>0</v>
      </c>
      <c r="BL132" s="15" t="s">
        <v>218</v>
      </c>
      <c r="BM132" s="182" t="s">
        <v>280</v>
      </c>
    </row>
    <row r="133" s="2" customFormat="1" ht="21.75" customHeight="1">
      <c r="A133" s="34"/>
      <c r="B133" s="170"/>
      <c r="C133" s="171" t="s">
        <v>281</v>
      </c>
      <c r="D133" s="171" t="s">
        <v>122</v>
      </c>
      <c r="E133" s="172" t="s">
        <v>282</v>
      </c>
      <c r="F133" s="173" t="s">
        <v>283</v>
      </c>
      <c r="G133" s="174" t="s">
        <v>227</v>
      </c>
      <c r="H133" s="175">
        <v>1</v>
      </c>
      <c r="I133" s="176"/>
      <c r="J133" s="177">
        <f>ROUND(I133*H133,2)</f>
        <v>0</v>
      </c>
      <c r="K133" s="173" t="s">
        <v>3</v>
      </c>
      <c r="L133" s="35"/>
      <c r="M133" s="178" t="s">
        <v>3</v>
      </c>
      <c r="N133" s="179" t="s">
        <v>47</v>
      </c>
      <c r="O133" s="68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2" t="s">
        <v>218</v>
      </c>
      <c r="AT133" s="182" t="s">
        <v>122</v>
      </c>
      <c r="AU133" s="182" t="s">
        <v>86</v>
      </c>
      <c r="AY133" s="15" t="s">
        <v>119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5" t="s">
        <v>84</v>
      </c>
      <c r="BK133" s="183">
        <f>ROUND(I133*H133,2)</f>
        <v>0</v>
      </c>
      <c r="BL133" s="15" t="s">
        <v>218</v>
      </c>
      <c r="BM133" s="182" t="s">
        <v>284</v>
      </c>
    </row>
    <row r="134" s="2" customFormat="1" ht="44.25" customHeight="1">
      <c r="A134" s="34"/>
      <c r="B134" s="170"/>
      <c r="C134" s="171" t="s">
        <v>285</v>
      </c>
      <c r="D134" s="171" t="s">
        <v>122</v>
      </c>
      <c r="E134" s="172" t="s">
        <v>286</v>
      </c>
      <c r="F134" s="173" t="s">
        <v>287</v>
      </c>
      <c r="G134" s="174" t="s">
        <v>227</v>
      </c>
      <c r="H134" s="175">
        <v>1</v>
      </c>
      <c r="I134" s="176"/>
      <c r="J134" s="177">
        <f>ROUND(I134*H134,2)</f>
        <v>0</v>
      </c>
      <c r="K134" s="173" t="s">
        <v>3</v>
      </c>
      <c r="L134" s="35"/>
      <c r="M134" s="178" t="s">
        <v>3</v>
      </c>
      <c r="N134" s="179" t="s">
        <v>47</v>
      </c>
      <c r="O134" s="68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218</v>
      </c>
      <c r="AT134" s="182" t="s">
        <v>122</v>
      </c>
      <c r="AU134" s="182" t="s">
        <v>86</v>
      </c>
      <c r="AY134" s="15" t="s">
        <v>119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84</v>
      </c>
      <c r="BK134" s="183">
        <f>ROUND(I134*H134,2)</f>
        <v>0</v>
      </c>
      <c r="BL134" s="15" t="s">
        <v>218</v>
      </c>
      <c r="BM134" s="182" t="s">
        <v>288</v>
      </c>
    </row>
    <row r="135" s="2" customFormat="1" ht="33" customHeight="1">
      <c r="A135" s="34"/>
      <c r="B135" s="170"/>
      <c r="C135" s="171" t="s">
        <v>289</v>
      </c>
      <c r="D135" s="171" t="s">
        <v>122</v>
      </c>
      <c r="E135" s="172" t="s">
        <v>290</v>
      </c>
      <c r="F135" s="173" t="s">
        <v>291</v>
      </c>
      <c r="G135" s="174" t="s">
        <v>227</v>
      </c>
      <c r="H135" s="175">
        <v>1</v>
      </c>
      <c r="I135" s="176"/>
      <c r="J135" s="177">
        <f>ROUND(I135*H135,2)</f>
        <v>0</v>
      </c>
      <c r="K135" s="173" t="s">
        <v>3</v>
      </c>
      <c r="L135" s="35"/>
      <c r="M135" s="178" t="s">
        <v>3</v>
      </c>
      <c r="N135" s="179" t="s">
        <v>47</v>
      </c>
      <c r="O135" s="68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218</v>
      </c>
      <c r="AT135" s="182" t="s">
        <v>122</v>
      </c>
      <c r="AU135" s="182" t="s">
        <v>86</v>
      </c>
      <c r="AY135" s="15" t="s">
        <v>119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84</v>
      </c>
      <c r="BK135" s="183">
        <f>ROUND(I135*H135,2)</f>
        <v>0</v>
      </c>
      <c r="BL135" s="15" t="s">
        <v>218</v>
      </c>
      <c r="BM135" s="182" t="s">
        <v>292</v>
      </c>
    </row>
    <row r="136" s="2" customFormat="1" ht="55.5" customHeight="1">
      <c r="A136" s="34"/>
      <c r="B136" s="170"/>
      <c r="C136" s="171" t="s">
        <v>293</v>
      </c>
      <c r="D136" s="171" t="s">
        <v>122</v>
      </c>
      <c r="E136" s="172" t="s">
        <v>294</v>
      </c>
      <c r="F136" s="173" t="s">
        <v>295</v>
      </c>
      <c r="G136" s="174" t="s">
        <v>227</v>
      </c>
      <c r="H136" s="175">
        <v>1</v>
      </c>
      <c r="I136" s="176"/>
      <c r="J136" s="177">
        <f>ROUND(I136*H136,2)</f>
        <v>0</v>
      </c>
      <c r="K136" s="173" t="s">
        <v>3</v>
      </c>
      <c r="L136" s="35"/>
      <c r="M136" s="178" t="s">
        <v>3</v>
      </c>
      <c r="N136" s="179" t="s">
        <v>47</v>
      </c>
      <c r="O136" s="68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2" t="s">
        <v>218</v>
      </c>
      <c r="AT136" s="182" t="s">
        <v>122</v>
      </c>
      <c r="AU136" s="182" t="s">
        <v>86</v>
      </c>
      <c r="AY136" s="15" t="s">
        <v>119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84</v>
      </c>
      <c r="BK136" s="183">
        <f>ROUND(I136*H136,2)</f>
        <v>0</v>
      </c>
      <c r="BL136" s="15" t="s">
        <v>218</v>
      </c>
      <c r="BM136" s="182" t="s">
        <v>296</v>
      </c>
    </row>
    <row r="137" s="2" customFormat="1" ht="33" customHeight="1">
      <c r="A137" s="34"/>
      <c r="B137" s="170"/>
      <c r="C137" s="171" t="s">
        <v>297</v>
      </c>
      <c r="D137" s="171" t="s">
        <v>122</v>
      </c>
      <c r="E137" s="172" t="s">
        <v>298</v>
      </c>
      <c r="F137" s="173" t="s">
        <v>299</v>
      </c>
      <c r="G137" s="174" t="s">
        <v>227</v>
      </c>
      <c r="H137" s="175">
        <v>1</v>
      </c>
      <c r="I137" s="176"/>
      <c r="J137" s="177">
        <f>ROUND(I137*H137,2)</f>
        <v>0</v>
      </c>
      <c r="K137" s="173" t="s">
        <v>3</v>
      </c>
      <c r="L137" s="35"/>
      <c r="M137" s="178" t="s">
        <v>3</v>
      </c>
      <c r="N137" s="179" t="s">
        <v>47</v>
      </c>
      <c r="O137" s="68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218</v>
      </c>
      <c r="AT137" s="182" t="s">
        <v>122</v>
      </c>
      <c r="AU137" s="182" t="s">
        <v>86</v>
      </c>
      <c r="AY137" s="15" t="s">
        <v>119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5" t="s">
        <v>84</v>
      </c>
      <c r="BK137" s="183">
        <f>ROUND(I137*H137,2)</f>
        <v>0</v>
      </c>
      <c r="BL137" s="15" t="s">
        <v>218</v>
      </c>
      <c r="BM137" s="182" t="s">
        <v>300</v>
      </c>
    </row>
    <row r="138" s="2" customFormat="1" ht="16.5" customHeight="1">
      <c r="A138" s="34"/>
      <c r="B138" s="170"/>
      <c r="C138" s="171" t="s">
        <v>301</v>
      </c>
      <c r="D138" s="171" t="s">
        <v>122</v>
      </c>
      <c r="E138" s="172" t="s">
        <v>302</v>
      </c>
      <c r="F138" s="173" t="s">
        <v>303</v>
      </c>
      <c r="G138" s="174" t="s">
        <v>227</v>
      </c>
      <c r="H138" s="175">
        <v>1</v>
      </c>
      <c r="I138" s="176"/>
      <c r="J138" s="177">
        <f>ROUND(I138*H138,2)</f>
        <v>0</v>
      </c>
      <c r="K138" s="173" t="s">
        <v>3</v>
      </c>
      <c r="L138" s="35"/>
      <c r="M138" s="178" t="s">
        <v>3</v>
      </c>
      <c r="N138" s="179" t="s">
        <v>47</v>
      </c>
      <c r="O138" s="68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218</v>
      </c>
      <c r="AT138" s="182" t="s">
        <v>122</v>
      </c>
      <c r="AU138" s="182" t="s">
        <v>86</v>
      </c>
      <c r="AY138" s="15" t="s">
        <v>119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84</v>
      </c>
      <c r="BK138" s="183">
        <f>ROUND(I138*H138,2)</f>
        <v>0</v>
      </c>
      <c r="BL138" s="15" t="s">
        <v>218</v>
      </c>
      <c r="BM138" s="182" t="s">
        <v>304</v>
      </c>
    </row>
    <row r="139" s="2" customFormat="1" ht="16.5" customHeight="1">
      <c r="A139" s="34"/>
      <c r="B139" s="170"/>
      <c r="C139" s="171" t="s">
        <v>305</v>
      </c>
      <c r="D139" s="171" t="s">
        <v>122</v>
      </c>
      <c r="E139" s="172" t="s">
        <v>306</v>
      </c>
      <c r="F139" s="173" t="s">
        <v>307</v>
      </c>
      <c r="G139" s="174" t="s">
        <v>227</v>
      </c>
      <c r="H139" s="175">
        <v>1</v>
      </c>
      <c r="I139" s="176"/>
      <c r="J139" s="177">
        <f>ROUND(I139*H139,2)</f>
        <v>0</v>
      </c>
      <c r="K139" s="173" t="s">
        <v>3</v>
      </c>
      <c r="L139" s="35"/>
      <c r="M139" s="178" t="s">
        <v>3</v>
      </c>
      <c r="N139" s="179" t="s">
        <v>47</v>
      </c>
      <c r="O139" s="68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2" t="s">
        <v>218</v>
      </c>
      <c r="AT139" s="182" t="s">
        <v>122</v>
      </c>
      <c r="AU139" s="182" t="s">
        <v>86</v>
      </c>
      <c r="AY139" s="15" t="s">
        <v>119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84</v>
      </c>
      <c r="BK139" s="183">
        <f>ROUND(I139*H139,2)</f>
        <v>0</v>
      </c>
      <c r="BL139" s="15" t="s">
        <v>218</v>
      </c>
      <c r="BM139" s="182" t="s">
        <v>308</v>
      </c>
    </row>
    <row r="140" s="2" customFormat="1" ht="16.5" customHeight="1">
      <c r="A140" s="34"/>
      <c r="B140" s="170"/>
      <c r="C140" s="171" t="s">
        <v>309</v>
      </c>
      <c r="D140" s="171" t="s">
        <v>122</v>
      </c>
      <c r="E140" s="172" t="s">
        <v>310</v>
      </c>
      <c r="F140" s="173" t="s">
        <v>311</v>
      </c>
      <c r="G140" s="174" t="s">
        <v>227</v>
      </c>
      <c r="H140" s="175">
        <v>1</v>
      </c>
      <c r="I140" s="176"/>
      <c r="J140" s="177">
        <f>ROUND(I140*H140,2)</f>
        <v>0</v>
      </c>
      <c r="K140" s="173" t="s">
        <v>3</v>
      </c>
      <c r="L140" s="35"/>
      <c r="M140" s="178" t="s">
        <v>3</v>
      </c>
      <c r="N140" s="179" t="s">
        <v>47</v>
      </c>
      <c r="O140" s="68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218</v>
      </c>
      <c r="AT140" s="182" t="s">
        <v>122</v>
      </c>
      <c r="AU140" s="182" t="s">
        <v>86</v>
      </c>
      <c r="AY140" s="15" t="s">
        <v>119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84</v>
      </c>
      <c r="BK140" s="183">
        <f>ROUND(I140*H140,2)</f>
        <v>0</v>
      </c>
      <c r="BL140" s="15" t="s">
        <v>218</v>
      </c>
      <c r="BM140" s="182" t="s">
        <v>312</v>
      </c>
    </row>
    <row r="141" s="2" customFormat="1" ht="16.5" customHeight="1">
      <c r="A141" s="34"/>
      <c r="B141" s="170"/>
      <c r="C141" s="171" t="s">
        <v>313</v>
      </c>
      <c r="D141" s="171" t="s">
        <v>122</v>
      </c>
      <c r="E141" s="172" t="s">
        <v>314</v>
      </c>
      <c r="F141" s="173" t="s">
        <v>315</v>
      </c>
      <c r="G141" s="174" t="s">
        <v>227</v>
      </c>
      <c r="H141" s="175">
        <v>1</v>
      </c>
      <c r="I141" s="176"/>
      <c r="J141" s="177">
        <f>ROUND(I141*H141,2)</f>
        <v>0</v>
      </c>
      <c r="K141" s="173" t="s">
        <v>3</v>
      </c>
      <c r="L141" s="35"/>
      <c r="M141" s="178" t="s">
        <v>3</v>
      </c>
      <c r="N141" s="179" t="s">
        <v>47</v>
      </c>
      <c r="O141" s="68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2" t="s">
        <v>218</v>
      </c>
      <c r="AT141" s="182" t="s">
        <v>122</v>
      </c>
      <c r="AU141" s="182" t="s">
        <v>86</v>
      </c>
      <c r="AY141" s="15" t="s">
        <v>119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84</v>
      </c>
      <c r="BK141" s="183">
        <f>ROUND(I141*H141,2)</f>
        <v>0</v>
      </c>
      <c r="BL141" s="15" t="s">
        <v>218</v>
      </c>
      <c r="BM141" s="182" t="s">
        <v>316</v>
      </c>
    </row>
    <row r="142" s="2" customFormat="1" ht="16.5" customHeight="1">
      <c r="A142" s="34"/>
      <c r="B142" s="170"/>
      <c r="C142" s="171" t="s">
        <v>317</v>
      </c>
      <c r="D142" s="171" t="s">
        <v>122</v>
      </c>
      <c r="E142" s="172" t="s">
        <v>318</v>
      </c>
      <c r="F142" s="173" t="s">
        <v>319</v>
      </c>
      <c r="G142" s="174" t="s">
        <v>227</v>
      </c>
      <c r="H142" s="175">
        <v>1</v>
      </c>
      <c r="I142" s="176"/>
      <c r="J142" s="177">
        <f>ROUND(I142*H142,2)</f>
        <v>0</v>
      </c>
      <c r="K142" s="173" t="s">
        <v>3</v>
      </c>
      <c r="L142" s="35"/>
      <c r="M142" s="178" t="s">
        <v>3</v>
      </c>
      <c r="N142" s="179" t="s">
        <v>47</v>
      </c>
      <c r="O142" s="68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2" t="s">
        <v>218</v>
      </c>
      <c r="AT142" s="182" t="s">
        <v>122</v>
      </c>
      <c r="AU142" s="182" t="s">
        <v>86</v>
      </c>
      <c r="AY142" s="15" t="s">
        <v>119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84</v>
      </c>
      <c r="BK142" s="183">
        <f>ROUND(I142*H142,2)</f>
        <v>0</v>
      </c>
      <c r="BL142" s="15" t="s">
        <v>218</v>
      </c>
      <c r="BM142" s="182" t="s">
        <v>320</v>
      </c>
    </row>
    <row r="143" s="2" customFormat="1" ht="16.5" customHeight="1">
      <c r="A143" s="34"/>
      <c r="B143" s="170"/>
      <c r="C143" s="171" t="s">
        <v>321</v>
      </c>
      <c r="D143" s="171" t="s">
        <v>122</v>
      </c>
      <c r="E143" s="172" t="s">
        <v>322</v>
      </c>
      <c r="F143" s="173" t="s">
        <v>323</v>
      </c>
      <c r="G143" s="174" t="s">
        <v>227</v>
      </c>
      <c r="H143" s="175">
        <v>1</v>
      </c>
      <c r="I143" s="176"/>
      <c r="J143" s="177">
        <f>ROUND(I143*H143,2)</f>
        <v>0</v>
      </c>
      <c r="K143" s="173" t="s">
        <v>3</v>
      </c>
      <c r="L143" s="35"/>
      <c r="M143" s="178" t="s">
        <v>3</v>
      </c>
      <c r="N143" s="179" t="s">
        <v>47</v>
      </c>
      <c r="O143" s="68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218</v>
      </c>
      <c r="AT143" s="182" t="s">
        <v>122</v>
      </c>
      <c r="AU143" s="182" t="s">
        <v>86</v>
      </c>
      <c r="AY143" s="15" t="s">
        <v>119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84</v>
      </c>
      <c r="BK143" s="183">
        <f>ROUND(I143*H143,2)</f>
        <v>0</v>
      </c>
      <c r="BL143" s="15" t="s">
        <v>218</v>
      </c>
      <c r="BM143" s="182" t="s">
        <v>324</v>
      </c>
    </row>
    <row r="144" s="2" customFormat="1" ht="16.5" customHeight="1">
      <c r="A144" s="34"/>
      <c r="B144" s="170"/>
      <c r="C144" s="171" t="s">
        <v>325</v>
      </c>
      <c r="D144" s="171" t="s">
        <v>122</v>
      </c>
      <c r="E144" s="172" t="s">
        <v>326</v>
      </c>
      <c r="F144" s="173" t="s">
        <v>327</v>
      </c>
      <c r="G144" s="174" t="s">
        <v>227</v>
      </c>
      <c r="H144" s="175">
        <v>1</v>
      </c>
      <c r="I144" s="176"/>
      <c r="J144" s="177">
        <f>ROUND(I144*H144,2)</f>
        <v>0</v>
      </c>
      <c r="K144" s="173" t="s">
        <v>3</v>
      </c>
      <c r="L144" s="35"/>
      <c r="M144" s="178" t="s">
        <v>3</v>
      </c>
      <c r="N144" s="179" t="s">
        <v>47</v>
      </c>
      <c r="O144" s="68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2" t="s">
        <v>218</v>
      </c>
      <c r="AT144" s="182" t="s">
        <v>122</v>
      </c>
      <c r="AU144" s="182" t="s">
        <v>86</v>
      </c>
      <c r="AY144" s="15" t="s">
        <v>119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84</v>
      </c>
      <c r="BK144" s="183">
        <f>ROUND(I144*H144,2)</f>
        <v>0</v>
      </c>
      <c r="BL144" s="15" t="s">
        <v>218</v>
      </c>
      <c r="BM144" s="182" t="s">
        <v>328</v>
      </c>
    </row>
    <row r="145" s="2" customFormat="1" ht="16.5" customHeight="1">
      <c r="A145" s="34"/>
      <c r="B145" s="170"/>
      <c r="C145" s="171" t="s">
        <v>329</v>
      </c>
      <c r="D145" s="171" t="s">
        <v>122</v>
      </c>
      <c r="E145" s="172" t="s">
        <v>330</v>
      </c>
      <c r="F145" s="173" t="s">
        <v>331</v>
      </c>
      <c r="G145" s="174" t="s">
        <v>200</v>
      </c>
      <c r="H145" s="175">
        <v>1</v>
      </c>
      <c r="I145" s="176"/>
      <c r="J145" s="177">
        <f>ROUND(I145*H145,2)</f>
        <v>0</v>
      </c>
      <c r="K145" s="173" t="s">
        <v>3</v>
      </c>
      <c r="L145" s="35"/>
      <c r="M145" s="178" t="s">
        <v>3</v>
      </c>
      <c r="N145" s="179" t="s">
        <v>47</v>
      </c>
      <c r="O145" s="68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2" t="s">
        <v>218</v>
      </c>
      <c r="AT145" s="182" t="s">
        <v>122</v>
      </c>
      <c r="AU145" s="182" t="s">
        <v>86</v>
      </c>
      <c r="AY145" s="15" t="s">
        <v>119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84</v>
      </c>
      <c r="BK145" s="183">
        <f>ROUND(I145*H145,2)</f>
        <v>0</v>
      </c>
      <c r="BL145" s="15" t="s">
        <v>218</v>
      </c>
      <c r="BM145" s="182" t="s">
        <v>332</v>
      </c>
    </row>
    <row r="146" s="2" customFormat="1" ht="21.75" customHeight="1">
      <c r="A146" s="34"/>
      <c r="B146" s="170"/>
      <c r="C146" s="171" t="s">
        <v>333</v>
      </c>
      <c r="D146" s="171" t="s">
        <v>122</v>
      </c>
      <c r="E146" s="172" t="s">
        <v>334</v>
      </c>
      <c r="F146" s="173" t="s">
        <v>335</v>
      </c>
      <c r="G146" s="174" t="s">
        <v>200</v>
      </c>
      <c r="H146" s="175">
        <v>1</v>
      </c>
      <c r="I146" s="176"/>
      <c r="J146" s="177">
        <f>ROUND(I146*H146,2)</f>
        <v>0</v>
      </c>
      <c r="K146" s="173" t="s">
        <v>3</v>
      </c>
      <c r="L146" s="35"/>
      <c r="M146" s="178" t="s">
        <v>3</v>
      </c>
      <c r="N146" s="179" t="s">
        <v>47</v>
      </c>
      <c r="O146" s="68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218</v>
      </c>
      <c r="AT146" s="182" t="s">
        <v>122</v>
      </c>
      <c r="AU146" s="182" t="s">
        <v>86</v>
      </c>
      <c r="AY146" s="15" t="s">
        <v>119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84</v>
      </c>
      <c r="BK146" s="183">
        <f>ROUND(I146*H146,2)</f>
        <v>0</v>
      </c>
      <c r="BL146" s="15" t="s">
        <v>218</v>
      </c>
      <c r="BM146" s="182" t="s">
        <v>336</v>
      </c>
    </row>
    <row r="147" s="2" customFormat="1" ht="21.75" customHeight="1">
      <c r="A147" s="34"/>
      <c r="B147" s="170"/>
      <c r="C147" s="171" t="s">
        <v>337</v>
      </c>
      <c r="D147" s="171" t="s">
        <v>122</v>
      </c>
      <c r="E147" s="172" t="s">
        <v>338</v>
      </c>
      <c r="F147" s="173" t="s">
        <v>339</v>
      </c>
      <c r="G147" s="174" t="s">
        <v>200</v>
      </c>
      <c r="H147" s="175">
        <v>1</v>
      </c>
      <c r="I147" s="176"/>
      <c r="J147" s="177">
        <f>ROUND(I147*H147,2)</f>
        <v>0</v>
      </c>
      <c r="K147" s="173" t="s">
        <v>3</v>
      </c>
      <c r="L147" s="35"/>
      <c r="M147" s="178" t="s">
        <v>3</v>
      </c>
      <c r="N147" s="179" t="s">
        <v>47</v>
      </c>
      <c r="O147" s="68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2" t="s">
        <v>218</v>
      </c>
      <c r="AT147" s="182" t="s">
        <v>122</v>
      </c>
      <c r="AU147" s="182" t="s">
        <v>86</v>
      </c>
      <c r="AY147" s="15" t="s">
        <v>119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5" t="s">
        <v>84</v>
      </c>
      <c r="BK147" s="183">
        <f>ROUND(I147*H147,2)</f>
        <v>0</v>
      </c>
      <c r="BL147" s="15" t="s">
        <v>218</v>
      </c>
      <c r="BM147" s="182" t="s">
        <v>340</v>
      </c>
    </row>
    <row r="148" s="2" customFormat="1" ht="33" customHeight="1">
      <c r="A148" s="34"/>
      <c r="B148" s="170"/>
      <c r="C148" s="171" t="s">
        <v>341</v>
      </c>
      <c r="D148" s="171" t="s">
        <v>122</v>
      </c>
      <c r="E148" s="172" t="s">
        <v>342</v>
      </c>
      <c r="F148" s="173" t="s">
        <v>343</v>
      </c>
      <c r="G148" s="174" t="s">
        <v>200</v>
      </c>
      <c r="H148" s="175">
        <v>1</v>
      </c>
      <c r="I148" s="176"/>
      <c r="J148" s="177">
        <f>ROUND(I148*H148,2)</f>
        <v>0</v>
      </c>
      <c r="K148" s="173" t="s">
        <v>3</v>
      </c>
      <c r="L148" s="35"/>
      <c r="M148" s="178" t="s">
        <v>3</v>
      </c>
      <c r="N148" s="179" t="s">
        <v>47</v>
      </c>
      <c r="O148" s="68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2" t="s">
        <v>218</v>
      </c>
      <c r="AT148" s="182" t="s">
        <v>122</v>
      </c>
      <c r="AU148" s="182" t="s">
        <v>86</v>
      </c>
      <c r="AY148" s="15" t="s">
        <v>119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84</v>
      </c>
      <c r="BK148" s="183">
        <f>ROUND(I148*H148,2)</f>
        <v>0</v>
      </c>
      <c r="BL148" s="15" t="s">
        <v>218</v>
      </c>
      <c r="BM148" s="182" t="s">
        <v>344</v>
      </c>
    </row>
    <row r="149" s="2" customFormat="1" ht="55.5" customHeight="1">
      <c r="A149" s="34"/>
      <c r="B149" s="170"/>
      <c r="C149" s="171" t="s">
        <v>345</v>
      </c>
      <c r="D149" s="171" t="s">
        <v>122</v>
      </c>
      <c r="E149" s="172" t="s">
        <v>346</v>
      </c>
      <c r="F149" s="173" t="s">
        <v>347</v>
      </c>
      <c r="G149" s="174" t="s">
        <v>200</v>
      </c>
      <c r="H149" s="175">
        <v>1</v>
      </c>
      <c r="I149" s="176"/>
      <c r="J149" s="177">
        <f>ROUND(I149*H149,2)</f>
        <v>0</v>
      </c>
      <c r="K149" s="173" t="s">
        <v>3</v>
      </c>
      <c r="L149" s="35"/>
      <c r="M149" s="178" t="s">
        <v>3</v>
      </c>
      <c r="N149" s="179" t="s">
        <v>47</v>
      </c>
      <c r="O149" s="68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218</v>
      </c>
      <c r="AT149" s="182" t="s">
        <v>122</v>
      </c>
      <c r="AU149" s="182" t="s">
        <v>86</v>
      </c>
      <c r="AY149" s="15" t="s">
        <v>119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84</v>
      </c>
      <c r="BK149" s="183">
        <f>ROUND(I149*H149,2)</f>
        <v>0</v>
      </c>
      <c r="BL149" s="15" t="s">
        <v>218</v>
      </c>
      <c r="BM149" s="182" t="s">
        <v>348</v>
      </c>
    </row>
    <row r="150" s="2" customFormat="1" ht="16.5" customHeight="1">
      <c r="A150" s="34"/>
      <c r="B150" s="170"/>
      <c r="C150" s="171" t="s">
        <v>349</v>
      </c>
      <c r="D150" s="171" t="s">
        <v>122</v>
      </c>
      <c r="E150" s="172" t="s">
        <v>350</v>
      </c>
      <c r="F150" s="173" t="s">
        <v>351</v>
      </c>
      <c r="G150" s="174" t="s">
        <v>200</v>
      </c>
      <c r="H150" s="175">
        <v>3</v>
      </c>
      <c r="I150" s="176"/>
      <c r="J150" s="177">
        <f>ROUND(I150*H150,2)</f>
        <v>0</v>
      </c>
      <c r="K150" s="173" t="s">
        <v>3</v>
      </c>
      <c r="L150" s="35"/>
      <c r="M150" s="178" t="s">
        <v>3</v>
      </c>
      <c r="N150" s="179" t="s">
        <v>47</v>
      </c>
      <c r="O150" s="68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2" t="s">
        <v>218</v>
      </c>
      <c r="AT150" s="182" t="s">
        <v>122</v>
      </c>
      <c r="AU150" s="182" t="s">
        <v>86</v>
      </c>
      <c r="AY150" s="15" t="s">
        <v>119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84</v>
      </c>
      <c r="BK150" s="183">
        <f>ROUND(I150*H150,2)</f>
        <v>0</v>
      </c>
      <c r="BL150" s="15" t="s">
        <v>218</v>
      </c>
      <c r="BM150" s="182" t="s">
        <v>352</v>
      </c>
    </row>
    <row r="151" s="2" customFormat="1" ht="16.5" customHeight="1">
      <c r="A151" s="34"/>
      <c r="B151" s="170"/>
      <c r="C151" s="171" t="s">
        <v>353</v>
      </c>
      <c r="D151" s="171" t="s">
        <v>122</v>
      </c>
      <c r="E151" s="172" t="s">
        <v>354</v>
      </c>
      <c r="F151" s="173" t="s">
        <v>355</v>
      </c>
      <c r="G151" s="174" t="s">
        <v>227</v>
      </c>
      <c r="H151" s="175">
        <v>1</v>
      </c>
      <c r="I151" s="176"/>
      <c r="J151" s="177">
        <f>ROUND(I151*H151,2)</f>
        <v>0</v>
      </c>
      <c r="K151" s="173" t="s">
        <v>3</v>
      </c>
      <c r="L151" s="35"/>
      <c r="M151" s="178" t="s">
        <v>3</v>
      </c>
      <c r="N151" s="179" t="s">
        <v>47</v>
      </c>
      <c r="O151" s="68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2" t="s">
        <v>218</v>
      </c>
      <c r="AT151" s="182" t="s">
        <v>122</v>
      </c>
      <c r="AU151" s="182" t="s">
        <v>86</v>
      </c>
      <c r="AY151" s="15" t="s">
        <v>119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84</v>
      </c>
      <c r="BK151" s="183">
        <f>ROUND(I151*H151,2)</f>
        <v>0</v>
      </c>
      <c r="BL151" s="15" t="s">
        <v>218</v>
      </c>
      <c r="BM151" s="182" t="s">
        <v>356</v>
      </c>
    </row>
    <row r="152" s="2" customFormat="1" ht="33.75" customHeight="1">
      <c r="A152" s="34"/>
      <c r="B152" s="170"/>
      <c r="C152" s="171" t="s">
        <v>357</v>
      </c>
      <c r="D152" s="171" t="s">
        <v>122</v>
      </c>
      <c r="E152" s="172" t="s">
        <v>358</v>
      </c>
      <c r="F152" s="173" t="s">
        <v>359</v>
      </c>
      <c r="G152" s="174" t="s">
        <v>227</v>
      </c>
      <c r="H152" s="175">
        <v>1</v>
      </c>
      <c r="I152" s="176"/>
      <c r="J152" s="177">
        <f>ROUND(I152*H152,2)</f>
        <v>0</v>
      </c>
      <c r="K152" s="173" t="s">
        <v>3</v>
      </c>
      <c r="L152" s="35"/>
      <c r="M152" s="178" t="s">
        <v>3</v>
      </c>
      <c r="N152" s="179" t="s">
        <v>47</v>
      </c>
      <c r="O152" s="68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218</v>
      </c>
      <c r="AT152" s="182" t="s">
        <v>122</v>
      </c>
      <c r="AU152" s="182" t="s">
        <v>86</v>
      </c>
      <c r="AY152" s="15" t="s">
        <v>119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84</v>
      </c>
      <c r="BK152" s="183">
        <f>ROUND(I152*H152,2)</f>
        <v>0</v>
      </c>
      <c r="BL152" s="15" t="s">
        <v>218</v>
      </c>
      <c r="BM152" s="182" t="s">
        <v>360</v>
      </c>
    </row>
    <row r="153" s="2" customFormat="1" ht="33" customHeight="1">
      <c r="A153" s="34"/>
      <c r="B153" s="170"/>
      <c r="C153" s="171" t="s">
        <v>361</v>
      </c>
      <c r="D153" s="171" t="s">
        <v>122</v>
      </c>
      <c r="E153" s="172" t="s">
        <v>362</v>
      </c>
      <c r="F153" s="173" t="s">
        <v>363</v>
      </c>
      <c r="G153" s="174" t="s">
        <v>170</v>
      </c>
      <c r="H153" s="175">
        <v>18</v>
      </c>
      <c r="I153" s="176"/>
      <c r="J153" s="177">
        <f>ROUND(I153*H153,2)</f>
        <v>0</v>
      </c>
      <c r="K153" s="173" t="s">
        <v>126</v>
      </c>
      <c r="L153" s="35"/>
      <c r="M153" s="178" t="s">
        <v>3</v>
      </c>
      <c r="N153" s="179" t="s">
        <v>47</v>
      </c>
      <c r="O153" s="68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2" t="s">
        <v>127</v>
      </c>
      <c r="AT153" s="182" t="s">
        <v>122</v>
      </c>
      <c r="AU153" s="182" t="s">
        <v>86</v>
      </c>
      <c r="AY153" s="15" t="s">
        <v>119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84</v>
      </c>
      <c r="BK153" s="183">
        <f>ROUND(I153*H153,2)</f>
        <v>0</v>
      </c>
      <c r="BL153" s="15" t="s">
        <v>127</v>
      </c>
      <c r="BM153" s="182" t="s">
        <v>364</v>
      </c>
    </row>
    <row r="154" s="12" customFormat="1" ht="22.8" customHeight="1">
      <c r="A154" s="12"/>
      <c r="B154" s="157"/>
      <c r="C154" s="12"/>
      <c r="D154" s="158" t="s">
        <v>75</v>
      </c>
      <c r="E154" s="168" t="s">
        <v>365</v>
      </c>
      <c r="F154" s="168" t="s">
        <v>366</v>
      </c>
      <c r="G154" s="12"/>
      <c r="H154" s="12"/>
      <c r="I154" s="160"/>
      <c r="J154" s="169">
        <f>BK154</f>
        <v>0</v>
      </c>
      <c r="K154" s="12"/>
      <c r="L154" s="157"/>
      <c r="M154" s="162"/>
      <c r="N154" s="163"/>
      <c r="O154" s="163"/>
      <c r="P154" s="164">
        <f>SUM(P155:P166)</f>
        <v>0</v>
      </c>
      <c r="Q154" s="163"/>
      <c r="R154" s="164">
        <f>SUM(R155:R166)</f>
        <v>0.42476999999999998</v>
      </c>
      <c r="S154" s="163"/>
      <c r="T154" s="165">
        <f>SUM(T155:T166)</f>
        <v>0.14000000000000001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8" t="s">
        <v>86</v>
      </c>
      <c r="AT154" s="166" t="s">
        <v>75</v>
      </c>
      <c r="AU154" s="166" t="s">
        <v>84</v>
      </c>
      <c r="AY154" s="158" t="s">
        <v>119</v>
      </c>
      <c r="BK154" s="167">
        <f>SUM(BK155:BK166)</f>
        <v>0</v>
      </c>
    </row>
    <row r="155" s="2" customFormat="1" ht="21.75" customHeight="1">
      <c r="A155" s="34"/>
      <c r="B155" s="170"/>
      <c r="C155" s="171" t="s">
        <v>367</v>
      </c>
      <c r="D155" s="171" t="s">
        <v>122</v>
      </c>
      <c r="E155" s="172" t="s">
        <v>368</v>
      </c>
      <c r="F155" s="173" t="s">
        <v>369</v>
      </c>
      <c r="G155" s="174" t="s">
        <v>200</v>
      </c>
      <c r="H155" s="175">
        <v>3</v>
      </c>
      <c r="I155" s="176"/>
      <c r="J155" s="177">
        <f>ROUND(I155*H155,2)</f>
        <v>0</v>
      </c>
      <c r="K155" s="173" t="s">
        <v>126</v>
      </c>
      <c r="L155" s="35"/>
      <c r="M155" s="178" t="s">
        <v>3</v>
      </c>
      <c r="N155" s="179" t="s">
        <v>47</v>
      </c>
      <c r="O155" s="68"/>
      <c r="P155" s="180">
        <f>O155*H155</f>
        <v>0</v>
      </c>
      <c r="Q155" s="180">
        <v>0.031809999999999998</v>
      </c>
      <c r="R155" s="180">
        <f>Q155*H155</f>
        <v>0.095429999999999987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127</v>
      </c>
      <c r="AT155" s="182" t="s">
        <v>122</v>
      </c>
      <c r="AU155" s="182" t="s">
        <v>86</v>
      </c>
      <c r="AY155" s="15" t="s">
        <v>119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5" t="s">
        <v>84</v>
      </c>
      <c r="BK155" s="183">
        <f>ROUND(I155*H155,2)</f>
        <v>0</v>
      </c>
      <c r="BL155" s="15" t="s">
        <v>127</v>
      </c>
      <c r="BM155" s="182" t="s">
        <v>370</v>
      </c>
    </row>
    <row r="156" s="2" customFormat="1" ht="21.75" customHeight="1">
      <c r="A156" s="34"/>
      <c r="B156" s="170"/>
      <c r="C156" s="171" t="s">
        <v>371</v>
      </c>
      <c r="D156" s="171" t="s">
        <v>122</v>
      </c>
      <c r="E156" s="172" t="s">
        <v>372</v>
      </c>
      <c r="F156" s="173" t="s">
        <v>373</v>
      </c>
      <c r="G156" s="174" t="s">
        <v>200</v>
      </c>
      <c r="H156" s="175">
        <v>6</v>
      </c>
      <c r="I156" s="176"/>
      <c r="J156" s="177">
        <f>ROUND(I156*H156,2)</f>
        <v>0</v>
      </c>
      <c r="K156" s="173" t="s">
        <v>126</v>
      </c>
      <c r="L156" s="35"/>
      <c r="M156" s="178" t="s">
        <v>3</v>
      </c>
      <c r="N156" s="179" t="s">
        <v>47</v>
      </c>
      <c r="O156" s="68"/>
      <c r="P156" s="180">
        <f>O156*H156</f>
        <v>0</v>
      </c>
      <c r="Q156" s="180">
        <v>0.00059000000000000003</v>
      </c>
      <c r="R156" s="180">
        <f>Q156*H156</f>
        <v>0.0035400000000000002</v>
      </c>
      <c r="S156" s="180">
        <v>0</v>
      </c>
      <c r="T156" s="18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2" t="s">
        <v>127</v>
      </c>
      <c r="AT156" s="182" t="s">
        <v>122</v>
      </c>
      <c r="AU156" s="182" t="s">
        <v>86</v>
      </c>
      <c r="AY156" s="15" t="s">
        <v>119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84</v>
      </c>
      <c r="BK156" s="183">
        <f>ROUND(I156*H156,2)</f>
        <v>0</v>
      </c>
      <c r="BL156" s="15" t="s">
        <v>127</v>
      </c>
      <c r="BM156" s="182" t="s">
        <v>374</v>
      </c>
    </row>
    <row r="157" s="2" customFormat="1" ht="21.75" customHeight="1">
      <c r="A157" s="34"/>
      <c r="B157" s="170"/>
      <c r="C157" s="171" t="s">
        <v>375</v>
      </c>
      <c r="D157" s="171" t="s">
        <v>122</v>
      </c>
      <c r="E157" s="172" t="s">
        <v>376</v>
      </c>
      <c r="F157" s="173" t="s">
        <v>377</v>
      </c>
      <c r="G157" s="174" t="s">
        <v>200</v>
      </c>
      <c r="H157" s="175">
        <v>6</v>
      </c>
      <c r="I157" s="176"/>
      <c r="J157" s="177">
        <f>ROUND(I157*H157,2)</f>
        <v>0</v>
      </c>
      <c r="K157" s="173" t="s">
        <v>126</v>
      </c>
      <c r="L157" s="35"/>
      <c r="M157" s="178" t="s">
        <v>3</v>
      </c>
      <c r="N157" s="179" t="s">
        <v>47</v>
      </c>
      <c r="O157" s="68"/>
      <c r="P157" s="180">
        <f>O157*H157</f>
        <v>0</v>
      </c>
      <c r="Q157" s="180">
        <v>0.0024199999999999998</v>
      </c>
      <c r="R157" s="180">
        <f>Q157*H157</f>
        <v>0.014519999999999998</v>
      </c>
      <c r="S157" s="180">
        <v>0</v>
      </c>
      <c r="T157" s="18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2" t="s">
        <v>127</v>
      </c>
      <c r="AT157" s="182" t="s">
        <v>122</v>
      </c>
      <c r="AU157" s="182" t="s">
        <v>86</v>
      </c>
      <c r="AY157" s="15" t="s">
        <v>119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84</v>
      </c>
      <c r="BK157" s="183">
        <f>ROUND(I157*H157,2)</f>
        <v>0</v>
      </c>
      <c r="BL157" s="15" t="s">
        <v>127</v>
      </c>
      <c r="BM157" s="182" t="s">
        <v>378</v>
      </c>
    </row>
    <row r="158" s="2" customFormat="1" ht="16.5" customHeight="1">
      <c r="A158" s="34"/>
      <c r="B158" s="170"/>
      <c r="C158" s="171" t="s">
        <v>218</v>
      </c>
      <c r="D158" s="171" t="s">
        <v>122</v>
      </c>
      <c r="E158" s="172" t="s">
        <v>379</v>
      </c>
      <c r="F158" s="173" t="s">
        <v>380</v>
      </c>
      <c r="G158" s="174" t="s">
        <v>227</v>
      </c>
      <c r="H158" s="175">
        <v>10</v>
      </c>
      <c r="I158" s="176"/>
      <c r="J158" s="177">
        <f>ROUND(I158*H158,2)</f>
        <v>0</v>
      </c>
      <c r="K158" s="173" t="s">
        <v>126</v>
      </c>
      <c r="L158" s="35"/>
      <c r="M158" s="178" t="s">
        <v>3</v>
      </c>
      <c r="N158" s="179" t="s">
        <v>47</v>
      </c>
      <c r="O158" s="68"/>
      <c r="P158" s="180">
        <f>O158*H158</f>
        <v>0</v>
      </c>
      <c r="Q158" s="180">
        <v>0.0011199999999999999</v>
      </c>
      <c r="R158" s="180">
        <f>Q158*H158</f>
        <v>0.011199999999999998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127</v>
      </c>
      <c r="AT158" s="182" t="s">
        <v>122</v>
      </c>
      <c r="AU158" s="182" t="s">
        <v>86</v>
      </c>
      <c r="AY158" s="15" t="s">
        <v>119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84</v>
      </c>
      <c r="BK158" s="183">
        <f>ROUND(I158*H158,2)</f>
        <v>0</v>
      </c>
      <c r="BL158" s="15" t="s">
        <v>127</v>
      </c>
      <c r="BM158" s="182" t="s">
        <v>381</v>
      </c>
    </row>
    <row r="159" s="2" customFormat="1" ht="21.75" customHeight="1">
      <c r="A159" s="34"/>
      <c r="B159" s="170"/>
      <c r="C159" s="171" t="s">
        <v>382</v>
      </c>
      <c r="D159" s="171" t="s">
        <v>122</v>
      </c>
      <c r="E159" s="172" t="s">
        <v>383</v>
      </c>
      <c r="F159" s="173" t="s">
        <v>384</v>
      </c>
      <c r="G159" s="174" t="s">
        <v>227</v>
      </c>
      <c r="H159" s="175">
        <v>3</v>
      </c>
      <c r="I159" s="176"/>
      <c r="J159" s="177">
        <f>ROUND(I159*H159,2)</f>
        <v>0</v>
      </c>
      <c r="K159" s="173" t="s">
        <v>126</v>
      </c>
      <c r="L159" s="35"/>
      <c r="M159" s="178" t="s">
        <v>3</v>
      </c>
      <c r="N159" s="179" t="s">
        <v>47</v>
      </c>
      <c r="O159" s="68"/>
      <c r="P159" s="180">
        <f>O159*H159</f>
        <v>0</v>
      </c>
      <c r="Q159" s="180">
        <v>0.01537</v>
      </c>
      <c r="R159" s="180">
        <f>Q159*H159</f>
        <v>0.046109999999999998</v>
      </c>
      <c r="S159" s="180">
        <v>0</v>
      </c>
      <c r="T159" s="18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2" t="s">
        <v>127</v>
      </c>
      <c r="AT159" s="182" t="s">
        <v>122</v>
      </c>
      <c r="AU159" s="182" t="s">
        <v>86</v>
      </c>
      <c r="AY159" s="15" t="s">
        <v>119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84</v>
      </c>
      <c r="BK159" s="183">
        <f>ROUND(I159*H159,2)</f>
        <v>0</v>
      </c>
      <c r="BL159" s="15" t="s">
        <v>127</v>
      </c>
      <c r="BM159" s="182" t="s">
        <v>385</v>
      </c>
    </row>
    <row r="160" s="2" customFormat="1" ht="21.75" customHeight="1">
      <c r="A160" s="34"/>
      <c r="B160" s="170"/>
      <c r="C160" s="171" t="s">
        <v>386</v>
      </c>
      <c r="D160" s="171" t="s">
        <v>122</v>
      </c>
      <c r="E160" s="172" t="s">
        <v>387</v>
      </c>
      <c r="F160" s="173" t="s">
        <v>388</v>
      </c>
      <c r="G160" s="174" t="s">
        <v>200</v>
      </c>
      <c r="H160" s="175">
        <v>3</v>
      </c>
      <c r="I160" s="176"/>
      <c r="J160" s="177">
        <f>ROUND(I160*H160,2)</f>
        <v>0</v>
      </c>
      <c r="K160" s="173" t="s">
        <v>126</v>
      </c>
      <c r="L160" s="35"/>
      <c r="M160" s="178" t="s">
        <v>3</v>
      </c>
      <c r="N160" s="179" t="s">
        <v>47</v>
      </c>
      <c r="O160" s="68"/>
      <c r="P160" s="180">
        <f>O160*H160</f>
        <v>0</v>
      </c>
      <c r="Q160" s="180">
        <v>0.00076000000000000004</v>
      </c>
      <c r="R160" s="180">
        <f>Q160*H160</f>
        <v>0.0022799999999999999</v>
      </c>
      <c r="S160" s="180">
        <v>0</v>
      </c>
      <c r="T160" s="18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2" t="s">
        <v>127</v>
      </c>
      <c r="AT160" s="182" t="s">
        <v>122</v>
      </c>
      <c r="AU160" s="182" t="s">
        <v>86</v>
      </c>
      <c r="AY160" s="15" t="s">
        <v>119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84</v>
      </c>
      <c r="BK160" s="183">
        <f>ROUND(I160*H160,2)</f>
        <v>0</v>
      </c>
      <c r="BL160" s="15" t="s">
        <v>127</v>
      </c>
      <c r="BM160" s="182" t="s">
        <v>389</v>
      </c>
    </row>
    <row r="161" s="2" customFormat="1" ht="55.5" customHeight="1">
      <c r="A161" s="34"/>
      <c r="B161" s="170"/>
      <c r="C161" s="184" t="s">
        <v>390</v>
      </c>
      <c r="D161" s="184" t="s">
        <v>134</v>
      </c>
      <c r="E161" s="185" t="s">
        <v>391</v>
      </c>
      <c r="F161" s="186" t="s">
        <v>392</v>
      </c>
      <c r="G161" s="187" t="s">
        <v>227</v>
      </c>
      <c r="H161" s="188">
        <v>1</v>
      </c>
      <c r="I161" s="189"/>
      <c r="J161" s="190">
        <f>ROUND(I161*H161,2)</f>
        <v>0</v>
      </c>
      <c r="K161" s="186" t="s">
        <v>3</v>
      </c>
      <c r="L161" s="191"/>
      <c r="M161" s="192" t="s">
        <v>3</v>
      </c>
      <c r="N161" s="193" t="s">
        <v>47</v>
      </c>
      <c r="O161" s="68"/>
      <c r="P161" s="180">
        <f>O161*H161</f>
        <v>0</v>
      </c>
      <c r="Q161" s="180">
        <v>0.062909999999999994</v>
      </c>
      <c r="R161" s="180">
        <f>Q161*H161</f>
        <v>0.062909999999999994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137</v>
      </c>
      <c r="AT161" s="182" t="s">
        <v>134</v>
      </c>
      <c r="AU161" s="182" t="s">
        <v>86</v>
      </c>
      <c r="AY161" s="15" t="s">
        <v>119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5" t="s">
        <v>84</v>
      </c>
      <c r="BK161" s="183">
        <f>ROUND(I161*H161,2)</f>
        <v>0</v>
      </c>
      <c r="BL161" s="15" t="s">
        <v>127</v>
      </c>
      <c r="BM161" s="182" t="s">
        <v>393</v>
      </c>
    </row>
    <row r="162" s="2" customFormat="1" ht="55.5" customHeight="1">
      <c r="A162" s="34"/>
      <c r="B162" s="170"/>
      <c r="C162" s="171" t="s">
        <v>394</v>
      </c>
      <c r="D162" s="171" t="s">
        <v>122</v>
      </c>
      <c r="E162" s="172" t="s">
        <v>395</v>
      </c>
      <c r="F162" s="173" t="s">
        <v>396</v>
      </c>
      <c r="G162" s="174" t="s">
        <v>227</v>
      </c>
      <c r="H162" s="175">
        <v>1</v>
      </c>
      <c r="I162" s="176"/>
      <c r="J162" s="177">
        <f>ROUND(I162*H162,2)</f>
        <v>0</v>
      </c>
      <c r="K162" s="173" t="s">
        <v>3</v>
      </c>
      <c r="L162" s="35"/>
      <c r="M162" s="178" t="s">
        <v>3</v>
      </c>
      <c r="N162" s="179" t="s">
        <v>47</v>
      </c>
      <c r="O162" s="68"/>
      <c r="P162" s="180">
        <f>O162*H162</f>
        <v>0</v>
      </c>
      <c r="Q162" s="180">
        <v>0.062909999999999994</v>
      </c>
      <c r="R162" s="180">
        <f>Q162*H162</f>
        <v>0.062909999999999994</v>
      </c>
      <c r="S162" s="180">
        <v>0</v>
      </c>
      <c r="T162" s="18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2" t="s">
        <v>127</v>
      </c>
      <c r="AT162" s="182" t="s">
        <v>122</v>
      </c>
      <c r="AU162" s="182" t="s">
        <v>86</v>
      </c>
      <c r="AY162" s="15" t="s">
        <v>119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84</v>
      </c>
      <c r="BK162" s="183">
        <f>ROUND(I162*H162,2)</f>
        <v>0</v>
      </c>
      <c r="BL162" s="15" t="s">
        <v>127</v>
      </c>
      <c r="BM162" s="182" t="s">
        <v>397</v>
      </c>
    </row>
    <row r="163" s="2" customFormat="1" ht="55.5" customHeight="1">
      <c r="A163" s="34"/>
      <c r="B163" s="170"/>
      <c r="C163" s="171" t="s">
        <v>398</v>
      </c>
      <c r="D163" s="171" t="s">
        <v>122</v>
      </c>
      <c r="E163" s="172" t="s">
        <v>399</v>
      </c>
      <c r="F163" s="173" t="s">
        <v>400</v>
      </c>
      <c r="G163" s="174" t="s">
        <v>227</v>
      </c>
      <c r="H163" s="175">
        <v>1</v>
      </c>
      <c r="I163" s="176"/>
      <c r="J163" s="177">
        <f>ROUND(I163*H163,2)</f>
        <v>0</v>
      </c>
      <c r="K163" s="173" t="s">
        <v>3</v>
      </c>
      <c r="L163" s="35"/>
      <c r="M163" s="178" t="s">
        <v>3</v>
      </c>
      <c r="N163" s="179" t="s">
        <v>47</v>
      </c>
      <c r="O163" s="68"/>
      <c r="P163" s="180">
        <f>O163*H163</f>
        <v>0</v>
      </c>
      <c r="Q163" s="180">
        <v>0.062909999999999994</v>
      </c>
      <c r="R163" s="180">
        <f>Q163*H163</f>
        <v>0.062909999999999994</v>
      </c>
      <c r="S163" s="180">
        <v>0</v>
      </c>
      <c r="T163" s="18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2" t="s">
        <v>127</v>
      </c>
      <c r="AT163" s="182" t="s">
        <v>122</v>
      </c>
      <c r="AU163" s="182" t="s">
        <v>86</v>
      </c>
      <c r="AY163" s="15" t="s">
        <v>119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84</v>
      </c>
      <c r="BK163" s="183">
        <f>ROUND(I163*H163,2)</f>
        <v>0</v>
      </c>
      <c r="BL163" s="15" t="s">
        <v>127</v>
      </c>
      <c r="BM163" s="182" t="s">
        <v>401</v>
      </c>
    </row>
    <row r="164" s="2" customFormat="1" ht="21.75" customHeight="1">
      <c r="A164" s="34"/>
      <c r="B164" s="170"/>
      <c r="C164" s="171" t="s">
        <v>402</v>
      </c>
      <c r="D164" s="171" t="s">
        <v>122</v>
      </c>
      <c r="E164" s="172" t="s">
        <v>403</v>
      </c>
      <c r="F164" s="173" t="s">
        <v>404</v>
      </c>
      <c r="G164" s="174" t="s">
        <v>227</v>
      </c>
      <c r="H164" s="175">
        <v>1</v>
      </c>
      <c r="I164" s="176"/>
      <c r="J164" s="177">
        <f>ROUND(I164*H164,2)</f>
        <v>0</v>
      </c>
      <c r="K164" s="173" t="s">
        <v>3</v>
      </c>
      <c r="L164" s="35"/>
      <c r="M164" s="178" t="s">
        <v>3</v>
      </c>
      <c r="N164" s="179" t="s">
        <v>47</v>
      </c>
      <c r="O164" s="68"/>
      <c r="P164" s="180">
        <f>O164*H164</f>
        <v>0</v>
      </c>
      <c r="Q164" s="180">
        <v>0.062909999999999994</v>
      </c>
      <c r="R164" s="180">
        <f>Q164*H164</f>
        <v>0.062909999999999994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127</v>
      </c>
      <c r="AT164" s="182" t="s">
        <v>122</v>
      </c>
      <c r="AU164" s="182" t="s">
        <v>86</v>
      </c>
      <c r="AY164" s="15" t="s">
        <v>119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84</v>
      </c>
      <c r="BK164" s="183">
        <f>ROUND(I164*H164,2)</f>
        <v>0</v>
      </c>
      <c r="BL164" s="15" t="s">
        <v>127</v>
      </c>
      <c r="BM164" s="182" t="s">
        <v>405</v>
      </c>
    </row>
    <row r="165" s="2" customFormat="1" ht="16.5" customHeight="1">
      <c r="A165" s="34"/>
      <c r="B165" s="170"/>
      <c r="C165" s="171" t="s">
        <v>406</v>
      </c>
      <c r="D165" s="171" t="s">
        <v>122</v>
      </c>
      <c r="E165" s="172" t="s">
        <v>407</v>
      </c>
      <c r="F165" s="173" t="s">
        <v>408</v>
      </c>
      <c r="G165" s="174" t="s">
        <v>227</v>
      </c>
      <c r="H165" s="175">
        <v>5</v>
      </c>
      <c r="I165" s="176"/>
      <c r="J165" s="177">
        <f>ROUND(I165*H165,2)</f>
        <v>0</v>
      </c>
      <c r="K165" s="173" t="s">
        <v>3</v>
      </c>
      <c r="L165" s="35"/>
      <c r="M165" s="178" t="s">
        <v>3</v>
      </c>
      <c r="N165" s="179" t="s">
        <v>47</v>
      </c>
      <c r="O165" s="68"/>
      <c r="P165" s="180">
        <f>O165*H165</f>
        <v>0</v>
      </c>
      <c r="Q165" s="180">
        <v>1.0000000000000001E-05</v>
      </c>
      <c r="R165" s="180">
        <f>Q165*H165</f>
        <v>5.0000000000000002E-05</v>
      </c>
      <c r="S165" s="180">
        <v>0.028000000000000001</v>
      </c>
      <c r="T165" s="181">
        <f>S165*H165</f>
        <v>0.14000000000000001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2" t="s">
        <v>127</v>
      </c>
      <c r="AT165" s="182" t="s">
        <v>122</v>
      </c>
      <c r="AU165" s="182" t="s">
        <v>86</v>
      </c>
      <c r="AY165" s="15" t="s">
        <v>119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5" t="s">
        <v>84</v>
      </c>
      <c r="BK165" s="183">
        <f>ROUND(I165*H165,2)</f>
        <v>0</v>
      </c>
      <c r="BL165" s="15" t="s">
        <v>127</v>
      </c>
      <c r="BM165" s="182" t="s">
        <v>409</v>
      </c>
    </row>
    <row r="166" s="2" customFormat="1" ht="33" customHeight="1">
      <c r="A166" s="34"/>
      <c r="B166" s="170"/>
      <c r="C166" s="171" t="s">
        <v>410</v>
      </c>
      <c r="D166" s="171" t="s">
        <v>122</v>
      </c>
      <c r="E166" s="172" t="s">
        <v>411</v>
      </c>
      <c r="F166" s="173" t="s">
        <v>412</v>
      </c>
      <c r="G166" s="174" t="s">
        <v>170</v>
      </c>
      <c r="H166" s="175">
        <v>0.80000000000000004</v>
      </c>
      <c r="I166" s="176"/>
      <c r="J166" s="177">
        <f>ROUND(I166*H166,2)</f>
        <v>0</v>
      </c>
      <c r="K166" s="173" t="s">
        <v>126</v>
      </c>
      <c r="L166" s="35"/>
      <c r="M166" s="178" t="s">
        <v>3</v>
      </c>
      <c r="N166" s="179" t="s">
        <v>47</v>
      </c>
      <c r="O166" s="68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2" t="s">
        <v>127</v>
      </c>
      <c r="AT166" s="182" t="s">
        <v>122</v>
      </c>
      <c r="AU166" s="182" t="s">
        <v>86</v>
      </c>
      <c r="AY166" s="15" t="s">
        <v>119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84</v>
      </c>
      <c r="BK166" s="183">
        <f>ROUND(I166*H166,2)</f>
        <v>0</v>
      </c>
      <c r="BL166" s="15" t="s">
        <v>127</v>
      </c>
      <c r="BM166" s="182" t="s">
        <v>413</v>
      </c>
    </row>
    <row r="167" s="12" customFormat="1" ht="22.8" customHeight="1">
      <c r="A167" s="12"/>
      <c r="B167" s="157"/>
      <c r="C167" s="12"/>
      <c r="D167" s="158" t="s">
        <v>75</v>
      </c>
      <c r="E167" s="168" t="s">
        <v>414</v>
      </c>
      <c r="F167" s="168" t="s">
        <v>415</v>
      </c>
      <c r="G167" s="12"/>
      <c r="H167" s="12"/>
      <c r="I167" s="160"/>
      <c r="J167" s="169">
        <f>BK167</f>
        <v>0</v>
      </c>
      <c r="K167" s="12"/>
      <c r="L167" s="157"/>
      <c r="M167" s="162"/>
      <c r="N167" s="163"/>
      <c r="O167" s="163"/>
      <c r="P167" s="164">
        <f>SUM(P168:P190)</f>
        <v>0</v>
      </c>
      <c r="Q167" s="163"/>
      <c r="R167" s="164">
        <f>SUM(R168:R190)</f>
        <v>1.77094</v>
      </c>
      <c r="S167" s="163"/>
      <c r="T167" s="165">
        <f>SUM(T168:T190)</f>
        <v>0.34200000000000003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8" t="s">
        <v>86</v>
      </c>
      <c r="AT167" s="166" t="s">
        <v>75</v>
      </c>
      <c r="AU167" s="166" t="s">
        <v>84</v>
      </c>
      <c r="AY167" s="158" t="s">
        <v>119</v>
      </c>
      <c r="BK167" s="167">
        <f>SUM(BK168:BK190)</f>
        <v>0</v>
      </c>
    </row>
    <row r="168" s="2" customFormat="1" ht="21.75" customHeight="1">
      <c r="A168" s="34"/>
      <c r="B168" s="170"/>
      <c r="C168" s="171" t="s">
        <v>416</v>
      </c>
      <c r="D168" s="171" t="s">
        <v>122</v>
      </c>
      <c r="E168" s="172" t="s">
        <v>417</v>
      </c>
      <c r="F168" s="173" t="s">
        <v>418</v>
      </c>
      <c r="G168" s="174" t="s">
        <v>125</v>
      </c>
      <c r="H168" s="175">
        <v>20</v>
      </c>
      <c r="I168" s="176"/>
      <c r="J168" s="177">
        <f>ROUND(I168*H168,2)</f>
        <v>0</v>
      </c>
      <c r="K168" s="173" t="s">
        <v>126</v>
      </c>
      <c r="L168" s="35"/>
      <c r="M168" s="178" t="s">
        <v>3</v>
      </c>
      <c r="N168" s="179" t="s">
        <v>47</v>
      </c>
      <c r="O168" s="68"/>
      <c r="P168" s="180">
        <f>O168*H168</f>
        <v>0</v>
      </c>
      <c r="Q168" s="180">
        <v>2.0000000000000002E-05</v>
      </c>
      <c r="R168" s="180">
        <f>Q168*H168</f>
        <v>0.00040000000000000002</v>
      </c>
      <c r="S168" s="180">
        <v>0.0032000000000000002</v>
      </c>
      <c r="T168" s="181">
        <f>S168*H168</f>
        <v>0.064000000000000001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2" t="s">
        <v>127</v>
      </c>
      <c r="AT168" s="182" t="s">
        <v>122</v>
      </c>
      <c r="AU168" s="182" t="s">
        <v>86</v>
      </c>
      <c r="AY168" s="15" t="s">
        <v>119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84</v>
      </c>
      <c r="BK168" s="183">
        <f>ROUND(I168*H168,2)</f>
        <v>0</v>
      </c>
      <c r="BL168" s="15" t="s">
        <v>127</v>
      </c>
      <c r="BM168" s="182" t="s">
        <v>419</v>
      </c>
    </row>
    <row r="169" s="2" customFormat="1" ht="21.75" customHeight="1">
      <c r="A169" s="34"/>
      <c r="B169" s="170"/>
      <c r="C169" s="171" t="s">
        <v>420</v>
      </c>
      <c r="D169" s="171" t="s">
        <v>122</v>
      </c>
      <c r="E169" s="172" t="s">
        <v>421</v>
      </c>
      <c r="F169" s="173" t="s">
        <v>422</v>
      </c>
      <c r="G169" s="174" t="s">
        <v>125</v>
      </c>
      <c r="H169" s="175">
        <v>20</v>
      </c>
      <c r="I169" s="176"/>
      <c r="J169" s="177">
        <f>ROUND(I169*H169,2)</f>
        <v>0</v>
      </c>
      <c r="K169" s="173" t="s">
        <v>126</v>
      </c>
      <c r="L169" s="35"/>
      <c r="M169" s="178" t="s">
        <v>3</v>
      </c>
      <c r="N169" s="179" t="s">
        <v>47</v>
      </c>
      <c r="O169" s="68"/>
      <c r="P169" s="180">
        <f>O169*H169</f>
        <v>0</v>
      </c>
      <c r="Q169" s="180">
        <v>5.0000000000000002E-05</v>
      </c>
      <c r="R169" s="180">
        <f>Q169*H169</f>
        <v>0.001</v>
      </c>
      <c r="S169" s="180">
        <v>0.0053200000000000001</v>
      </c>
      <c r="T169" s="181">
        <f>S169*H169</f>
        <v>0.1064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2" t="s">
        <v>127</v>
      </c>
      <c r="AT169" s="182" t="s">
        <v>122</v>
      </c>
      <c r="AU169" s="182" t="s">
        <v>86</v>
      </c>
      <c r="AY169" s="15" t="s">
        <v>119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84</v>
      </c>
      <c r="BK169" s="183">
        <f>ROUND(I169*H169,2)</f>
        <v>0</v>
      </c>
      <c r="BL169" s="15" t="s">
        <v>127</v>
      </c>
      <c r="BM169" s="182" t="s">
        <v>423</v>
      </c>
    </row>
    <row r="170" s="2" customFormat="1" ht="21.75" customHeight="1">
      <c r="A170" s="34"/>
      <c r="B170" s="170"/>
      <c r="C170" s="171" t="s">
        <v>424</v>
      </c>
      <c r="D170" s="171" t="s">
        <v>122</v>
      </c>
      <c r="E170" s="172" t="s">
        <v>425</v>
      </c>
      <c r="F170" s="173" t="s">
        <v>426</v>
      </c>
      <c r="G170" s="174" t="s">
        <v>125</v>
      </c>
      <c r="H170" s="175">
        <v>20</v>
      </c>
      <c r="I170" s="176"/>
      <c r="J170" s="177">
        <f>ROUND(I170*H170,2)</f>
        <v>0</v>
      </c>
      <c r="K170" s="173" t="s">
        <v>126</v>
      </c>
      <c r="L170" s="35"/>
      <c r="M170" s="178" t="s">
        <v>3</v>
      </c>
      <c r="N170" s="179" t="s">
        <v>47</v>
      </c>
      <c r="O170" s="68"/>
      <c r="P170" s="180">
        <f>O170*H170</f>
        <v>0</v>
      </c>
      <c r="Q170" s="180">
        <v>9.0000000000000006E-05</v>
      </c>
      <c r="R170" s="180">
        <f>Q170*H170</f>
        <v>0.0018000000000000002</v>
      </c>
      <c r="S170" s="180">
        <v>0.0085800000000000008</v>
      </c>
      <c r="T170" s="181">
        <f>S170*H170</f>
        <v>0.17160000000000003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2" t="s">
        <v>127</v>
      </c>
      <c r="AT170" s="182" t="s">
        <v>122</v>
      </c>
      <c r="AU170" s="182" t="s">
        <v>86</v>
      </c>
      <c r="AY170" s="15" t="s">
        <v>119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5" t="s">
        <v>84</v>
      </c>
      <c r="BK170" s="183">
        <f>ROUND(I170*H170,2)</f>
        <v>0</v>
      </c>
      <c r="BL170" s="15" t="s">
        <v>127</v>
      </c>
      <c r="BM170" s="182" t="s">
        <v>427</v>
      </c>
    </row>
    <row r="171" s="2" customFormat="1" ht="21.75" customHeight="1">
      <c r="A171" s="34"/>
      <c r="B171" s="170"/>
      <c r="C171" s="171" t="s">
        <v>428</v>
      </c>
      <c r="D171" s="171" t="s">
        <v>122</v>
      </c>
      <c r="E171" s="172" t="s">
        <v>429</v>
      </c>
      <c r="F171" s="173" t="s">
        <v>430</v>
      </c>
      <c r="G171" s="174" t="s">
        <v>125</v>
      </c>
      <c r="H171" s="175">
        <v>2</v>
      </c>
      <c r="I171" s="176"/>
      <c r="J171" s="177">
        <f>ROUND(I171*H171,2)</f>
        <v>0</v>
      </c>
      <c r="K171" s="173" t="s">
        <v>126</v>
      </c>
      <c r="L171" s="35"/>
      <c r="M171" s="178" t="s">
        <v>3</v>
      </c>
      <c r="N171" s="179" t="s">
        <v>47</v>
      </c>
      <c r="O171" s="68"/>
      <c r="P171" s="180">
        <f>O171*H171</f>
        <v>0</v>
      </c>
      <c r="Q171" s="180">
        <v>0.00158</v>
      </c>
      <c r="R171" s="180">
        <f>Q171*H171</f>
        <v>0.00316</v>
      </c>
      <c r="S171" s="180">
        <v>0</v>
      </c>
      <c r="T171" s="18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2" t="s">
        <v>127</v>
      </c>
      <c r="AT171" s="182" t="s">
        <v>122</v>
      </c>
      <c r="AU171" s="182" t="s">
        <v>86</v>
      </c>
      <c r="AY171" s="15" t="s">
        <v>119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5" t="s">
        <v>84</v>
      </c>
      <c r="BK171" s="183">
        <f>ROUND(I171*H171,2)</f>
        <v>0</v>
      </c>
      <c r="BL171" s="15" t="s">
        <v>127</v>
      </c>
      <c r="BM171" s="182" t="s">
        <v>431</v>
      </c>
    </row>
    <row r="172" s="2" customFormat="1" ht="21.75" customHeight="1">
      <c r="A172" s="34"/>
      <c r="B172" s="170"/>
      <c r="C172" s="171" t="s">
        <v>432</v>
      </c>
      <c r="D172" s="171" t="s">
        <v>122</v>
      </c>
      <c r="E172" s="172" t="s">
        <v>433</v>
      </c>
      <c r="F172" s="173" t="s">
        <v>434</v>
      </c>
      <c r="G172" s="174" t="s">
        <v>125</v>
      </c>
      <c r="H172" s="175">
        <v>2</v>
      </c>
      <c r="I172" s="176"/>
      <c r="J172" s="177">
        <f>ROUND(I172*H172,2)</f>
        <v>0</v>
      </c>
      <c r="K172" s="173" t="s">
        <v>126</v>
      </c>
      <c r="L172" s="35"/>
      <c r="M172" s="178" t="s">
        <v>3</v>
      </c>
      <c r="N172" s="179" t="s">
        <v>47</v>
      </c>
      <c r="O172" s="68"/>
      <c r="P172" s="180">
        <f>O172*H172</f>
        <v>0</v>
      </c>
      <c r="Q172" s="180">
        <v>0.00296</v>
      </c>
      <c r="R172" s="180">
        <f>Q172*H172</f>
        <v>0.0059199999999999999</v>
      </c>
      <c r="S172" s="180">
        <v>0</v>
      </c>
      <c r="T172" s="18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2" t="s">
        <v>127</v>
      </c>
      <c r="AT172" s="182" t="s">
        <v>122</v>
      </c>
      <c r="AU172" s="182" t="s">
        <v>86</v>
      </c>
      <c r="AY172" s="15" t="s">
        <v>119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84</v>
      </c>
      <c r="BK172" s="183">
        <f>ROUND(I172*H172,2)</f>
        <v>0</v>
      </c>
      <c r="BL172" s="15" t="s">
        <v>127</v>
      </c>
      <c r="BM172" s="182" t="s">
        <v>435</v>
      </c>
    </row>
    <row r="173" s="2" customFormat="1" ht="21.75" customHeight="1">
      <c r="A173" s="34"/>
      <c r="B173" s="170"/>
      <c r="C173" s="171" t="s">
        <v>436</v>
      </c>
      <c r="D173" s="171" t="s">
        <v>122</v>
      </c>
      <c r="E173" s="172" t="s">
        <v>437</v>
      </c>
      <c r="F173" s="173" t="s">
        <v>438</v>
      </c>
      <c r="G173" s="174" t="s">
        <v>125</v>
      </c>
      <c r="H173" s="175">
        <v>15</v>
      </c>
      <c r="I173" s="176"/>
      <c r="J173" s="177">
        <f>ROUND(I173*H173,2)</f>
        <v>0</v>
      </c>
      <c r="K173" s="173" t="s">
        <v>126</v>
      </c>
      <c r="L173" s="35"/>
      <c r="M173" s="178" t="s">
        <v>3</v>
      </c>
      <c r="N173" s="179" t="s">
        <v>47</v>
      </c>
      <c r="O173" s="68"/>
      <c r="P173" s="180">
        <f>O173*H173</f>
        <v>0</v>
      </c>
      <c r="Q173" s="180">
        <v>0.0037599999999999999</v>
      </c>
      <c r="R173" s="180">
        <f>Q173*H173</f>
        <v>0.056399999999999999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127</v>
      </c>
      <c r="AT173" s="182" t="s">
        <v>122</v>
      </c>
      <c r="AU173" s="182" t="s">
        <v>86</v>
      </c>
      <c r="AY173" s="15" t="s">
        <v>119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5" t="s">
        <v>84</v>
      </c>
      <c r="BK173" s="183">
        <f>ROUND(I173*H173,2)</f>
        <v>0</v>
      </c>
      <c r="BL173" s="15" t="s">
        <v>127</v>
      </c>
      <c r="BM173" s="182" t="s">
        <v>439</v>
      </c>
    </row>
    <row r="174" s="2" customFormat="1" ht="21.75" customHeight="1">
      <c r="A174" s="34"/>
      <c r="B174" s="170"/>
      <c r="C174" s="171" t="s">
        <v>440</v>
      </c>
      <c r="D174" s="171" t="s">
        <v>122</v>
      </c>
      <c r="E174" s="172" t="s">
        <v>441</v>
      </c>
      <c r="F174" s="173" t="s">
        <v>442</v>
      </c>
      <c r="G174" s="174" t="s">
        <v>125</v>
      </c>
      <c r="H174" s="175">
        <v>35</v>
      </c>
      <c r="I174" s="176"/>
      <c r="J174" s="177">
        <f>ROUND(I174*H174,2)</f>
        <v>0</v>
      </c>
      <c r="K174" s="173" t="s">
        <v>126</v>
      </c>
      <c r="L174" s="35"/>
      <c r="M174" s="178" t="s">
        <v>3</v>
      </c>
      <c r="N174" s="179" t="s">
        <v>47</v>
      </c>
      <c r="O174" s="68"/>
      <c r="P174" s="180">
        <f>O174*H174</f>
        <v>0</v>
      </c>
      <c r="Q174" s="180">
        <v>0.0062899999999999996</v>
      </c>
      <c r="R174" s="180">
        <f>Q174*H174</f>
        <v>0.22014999999999999</v>
      </c>
      <c r="S174" s="180">
        <v>0</v>
      </c>
      <c r="T174" s="18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2" t="s">
        <v>127</v>
      </c>
      <c r="AT174" s="182" t="s">
        <v>122</v>
      </c>
      <c r="AU174" s="182" t="s">
        <v>86</v>
      </c>
      <c r="AY174" s="15" t="s">
        <v>119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84</v>
      </c>
      <c r="BK174" s="183">
        <f>ROUND(I174*H174,2)</f>
        <v>0</v>
      </c>
      <c r="BL174" s="15" t="s">
        <v>127</v>
      </c>
      <c r="BM174" s="182" t="s">
        <v>443</v>
      </c>
    </row>
    <row r="175" s="2" customFormat="1" ht="21.75" customHeight="1">
      <c r="A175" s="34"/>
      <c r="B175" s="170"/>
      <c r="C175" s="171" t="s">
        <v>444</v>
      </c>
      <c r="D175" s="171" t="s">
        <v>122</v>
      </c>
      <c r="E175" s="172" t="s">
        <v>445</v>
      </c>
      <c r="F175" s="173" t="s">
        <v>446</v>
      </c>
      <c r="G175" s="174" t="s">
        <v>125</v>
      </c>
      <c r="H175" s="175">
        <v>4</v>
      </c>
      <c r="I175" s="176"/>
      <c r="J175" s="177">
        <f>ROUND(I175*H175,2)</f>
        <v>0</v>
      </c>
      <c r="K175" s="173" t="s">
        <v>126</v>
      </c>
      <c r="L175" s="35"/>
      <c r="M175" s="178" t="s">
        <v>3</v>
      </c>
      <c r="N175" s="179" t="s">
        <v>47</v>
      </c>
      <c r="O175" s="68"/>
      <c r="P175" s="180">
        <f>O175*H175</f>
        <v>0</v>
      </c>
      <c r="Q175" s="180">
        <v>0.0071700000000000002</v>
      </c>
      <c r="R175" s="180">
        <f>Q175*H175</f>
        <v>0.028680000000000001</v>
      </c>
      <c r="S175" s="180">
        <v>0</v>
      </c>
      <c r="T175" s="18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2" t="s">
        <v>127</v>
      </c>
      <c r="AT175" s="182" t="s">
        <v>122</v>
      </c>
      <c r="AU175" s="182" t="s">
        <v>86</v>
      </c>
      <c r="AY175" s="15" t="s">
        <v>119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5" t="s">
        <v>84</v>
      </c>
      <c r="BK175" s="183">
        <f>ROUND(I175*H175,2)</f>
        <v>0</v>
      </c>
      <c r="BL175" s="15" t="s">
        <v>127</v>
      </c>
      <c r="BM175" s="182" t="s">
        <v>447</v>
      </c>
    </row>
    <row r="176" s="2" customFormat="1" ht="21.75" customHeight="1">
      <c r="A176" s="34"/>
      <c r="B176" s="170"/>
      <c r="C176" s="171" t="s">
        <v>448</v>
      </c>
      <c r="D176" s="171" t="s">
        <v>122</v>
      </c>
      <c r="E176" s="172" t="s">
        <v>449</v>
      </c>
      <c r="F176" s="173" t="s">
        <v>450</v>
      </c>
      <c r="G176" s="174" t="s">
        <v>125</v>
      </c>
      <c r="H176" s="175">
        <v>11</v>
      </c>
      <c r="I176" s="176"/>
      <c r="J176" s="177">
        <f>ROUND(I176*H176,2)</f>
        <v>0</v>
      </c>
      <c r="K176" s="173" t="s">
        <v>126</v>
      </c>
      <c r="L176" s="35"/>
      <c r="M176" s="178" t="s">
        <v>3</v>
      </c>
      <c r="N176" s="179" t="s">
        <v>47</v>
      </c>
      <c r="O176" s="68"/>
      <c r="P176" s="180">
        <f>O176*H176</f>
        <v>0</v>
      </c>
      <c r="Q176" s="180">
        <v>0.0090799999999999995</v>
      </c>
      <c r="R176" s="180">
        <f>Q176*H176</f>
        <v>0.099879999999999997</v>
      </c>
      <c r="S176" s="180">
        <v>0</v>
      </c>
      <c r="T176" s="18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127</v>
      </c>
      <c r="AT176" s="182" t="s">
        <v>122</v>
      </c>
      <c r="AU176" s="182" t="s">
        <v>86</v>
      </c>
      <c r="AY176" s="15" t="s">
        <v>119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84</v>
      </c>
      <c r="BK176" s="183">
        <f>ROUND(I176*H176,2)</f>
        <v>0</v>
      </c>
      <c r="BL176" s="15" t="s">
        <v>127</v>
      </c>
      <c r="BM176" s="182" t="s">
        <v>451</v>
      </c>
    </row>
    <row r="177" s="2" customFormat="1" ht="21.75" customHeight="1">
      <c r="A177" s="34"/>
      <c r="B177" s="170"/>
      <c r="C177" s="171" t="s">
        <v>452</v>
      </c>
      <c r="D177" s="171" t="s">
        <v>122</v>
      </c>
      <c r="E177" s="172" t="s">
        <v>453</v>
      </c>
      <c r="F177" s="173" t="s">
        <v>454</v>
      </c>
      <c r="G177" s="174" t="s">
        <v>125</v>
      </c>
      <c r="H177" s="175">
        <v>60</v>
      </c>
      <c r="I177" s="176"/>
      <c r="J177" s="177">
        <f>ROUND(I177*H177,2)</f>
        <v>0</v>
      </c>
      <c r="K177" s="173" t="s">
        <v>126</v>
      </c>
      <c r="L177" s="35"/>
      <c r="M177" s="178" t="s">
        <v>3</v>
      </c>
      <c r="N177" s="179" t="s">
        <v>47</v>
      </c>
      <c r="O177" s="68"/>
      <c r="P177" s="180">
        <f>O177*H177</f>
        <v>0</v>
      </c>
      <c r="Q177" s="180">
        <v>0.01312</v>
      </c>
      <c r="R177" s="180">
        <f>Q177*H177</f>
        <v>0.78720000000000001</v>
      </c>
      <c r="S177" s="180">
        <v>0</v>
      </c>
      <c r="T177" s="18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2" t="s">
        <v>127</v>
      </c>
      <c r="AT177" s="182" t="s">
        <v>122</v>
      </c>
      <c r="AU177" s="182" t="s">
        <v>86</v>
      </c>
      <c r="AY177" s="15" t="s">
        <v>119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5" t="s">
        <v>84</v>
      </c>
      <c r="BK177" s="183">
        <f>ROUND(I177*H177,2)</f>
        <v>0</v>
      </c>
      <c r="BL177" s="15" t="s">
        <v>127</v>
      </c>
      <c r="BM177" s="182" t="s">
        <v>455</v>
      </c>
    </row>
    <row r="178" s="2" customFormat="1" ht="21.75" customHeight="1">
      <c r="A178" s="34"/>
      <c r="B178" s="170"/>
      <c r="C178" s="171" t="s">
        <v>456</v>
      </c>
      <c r="D178" s="171" t="s">
        <v>122</v>
      </c>
      <c r="E178" s="172" t="s">
        <v>457</v>
      </c>
      <c r="F178" s="173" t="s">
        <v>458</v>
      </c>
      <c r="G178" s="174" t="s">
        <v>125</v>
      </c>
      <c r="H178" s="175">
        <v>5</v>
      </c>
      <c r="I178" s="176"/>
      <c r="J178" s="177">
        <f>ROUND(I178*H178,2)</f>
        <v>0</v>
      </c>
      <c r="K178" s="173" t="s">
        <v>126</v>
      </c>
      <c r="L178" s="35"/>
      <c r="M178" s="178" t="s">
        <v>3</v>
      </c>
      <c r="N178" s="179" t="s">
        <v>47</v>
      </c>
      <c r="O178" s="68"/>
      <c r="P178" s="180">
        <f>O178*H178</f>
        <v>0</v>
      </c>
      <c r="Q178" s="180">
        <v>0.0115</v>
      </c>
      <c r="R178" s="180">
        <f>Q178*H178</f>
        <v>0.057499999999999996</v>
      </c>
      <c r="S178" s="180">
        <v>0</v>
      </c>
      <c r="T178" s="18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2" t="s">
        <v>127</v>
      </c>
      <c r="AT178" s="182" t="s">
        <v>122</v>
      </c>
      <c r="AU178" s="182" t="s">
        <v>86</v>
      </c>
      <c r="AY178" s="15" t="s">
        <v>119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5" t="s">
        <v>84</v>
      </c>
      <c r="BK178" s="183">
        <f>ROUND(I178*H178,2)</f>
        <v>0</v>
      </c>
      <c r="BL178" s="15" t="s">
        <v>127</v>
      </c>
      <c r="BM178" s="182" t="s">
        <v>459</v>
      </c>
    </row>
    <row r="179" s="2" customFormat="1" ht="21.75" customHeight="1">
      <c r="A179" s="34"/>
      <c r="B179" s="170"/>
      <c r="C179" s="171" t="s">
        <v>460</v>
      </c>
      <c r="D179" s="171" t="s">
        <v>122</v>
      </c>
      <c r="E179" s="172" t="s">
        <v>461</v>
      </c>
      <c r="F179" s="173" t="s">
        <v>462</v>
      </c>
      <c r="G179" s="174" t="s">
        <v>125</v>
      </c>
      <c r="H179" s="175">
        <v>17</v>
      </c>
      <c r="I179" s="176"/>
      <c r="J179" s="177">
        <f>ROUND(I179*H179,2)</f>
        <v>0</v>
      </c>
      <c r="K179" s="173" t="s">
        <v>126</v>
      </c>
      <c r="L179" s="35"/>
      <c r="M179" s="178" t="s">
        <v>3</v>
      </c>
      <c r="N179" s="179" t="s">
        <v>47</v>
      </c>
      <c r="O179" s="68"/>
      <c r="P179" s="180">
        <f>O179*H179</f>
        <v>0</v>
      </c>
      <c r="Q179" s="180">
        <v>0.028400000000000002</v>
      </c>
      <c r="R179" s="180">
        <f>Q179*H179</f>
        <v>0.48280000000000001</v>
      </c>
      <c r="S179" s="180">
        <v>0</v>
      </c>
      <c r="T179" s="18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2" t="s">
        <v>127</v>
      </c>
      <c r="AT179" s="182" t="s">
        <v>122</v>
      </c>
      <c r="AU179" s="182" t="s">
        <v>86</v>
      </c>
      <c r="AY179" s="15" t="s">
        <v>119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5" t="s">
        <v>84</v>
      </c>
      <c r="BK179" s="183">
        <f>ROUND(I179*H179,2)</f>
        <v>0</v>
      </c>
      <c r="BL179" s="15" t="s">
        <v>127</v>
      </c>
      <c r="BM179" s="182" t="s">
        <v>463</v>
      </c>
    </row>
    <row r="180" s="2" customFormat="1" ht="21.75" customHeight="1">
      <c r="A180" s="34"/>
      <c r="B180" s="170"/>
      <c r="C180" s="171" t="s">
        <v>464</v>
      </c>
      <c r="D180" s="171" t="s">
        <v>122</v>
      </c>
      <c r="E180" s="172" t="s">
        <v>465</v>
      </c>
      <c r="F180" s="173" t="s">
        <v>466</v>
      </c>
      <c r="G180" s="174" t="s">
        <v>200</v>
      </c>
      <c r="H180" s="175">
        <v>8</v>
      </c>
      <c r="I180" s="176"/>
      <c r="J180" s="177">
        <f>ROUND(I180*H180,2)</f>
        <v>0</v>
      </c>
      <c r="K180" s="173" t="s">
        <v>126</v>
      </c>
      <c r="L180" s="35"/>
      <c r="M180" s="178" t="s">
        <v>3</v>
      </c>
      <c r="N180" s="179" t="s">
        <v>47</v>
      </c>
      <c r="O180" s="68"/>
      <c r="P180" s="180">
        <f>O180*H180</f>
        <v>0</v>
      </c>
      <c r="Q180" s="180">
        <v>0.0022300000000000002</v>
      </c>
      <c r="R180" s="180">
        <f>Q180*H180</f>
        <v>0.017840000000000002</v>
      </c>
      <c r="S180" s="180">
        <v>0</v>
      </c>
      <c r="T180" s="18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2" t="s">
        <v>127</v>
      </c>
      <c r="AT180" s="182" t="s">
        <v>122</v>
      </c>
      <c r="AU180" s="182" t="s">
        <v>86</v>
      </c>
      <c r="AY180" s="15" t="s">
        <v>119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5" t="s">
        <v>84</v>
      </c>
      <c r="BK180" s="183">
        <f>ROUND(I180*H180,2)</f>
        <v>0</v>
      </c>
      <c r="BL180" s="15" t="s">
        <v>127</v>
      </c>
      <c r="BM180" s="182" t="s">
        <v>467</v>
      </c>
    </row>
    <row r="181" s="2" customFormat="1" ht="33" customHeight="1">
      <c r="A181" s="34"/>
      <c r="B181" s="170"/>
      <c r="C181" s="171" t="s">
        <v>468</v>
      </c>
      <c r="D181" s="171" t="s">
        <v>122</v>
      </c>
      <c r="E181" s="172" t="s">
        <v>469</v>
      </c>
      <c r="F181" s="173" t="s">
        <v>470</v>
      </c>
      <c r="G181" s="174" t="s">
        <v>125</v>
      </c>
      <c r="H181" s="175">
        <v>20</v>
      </c>
      <c r="I181" s="176"/>
      <c r="J181" s="177">
        <f>ROUND(I181*H181,2)</f>
        <v>0</v>
      </c>
      <c r="K181" s="173" t="s">
        <v>126</v>
      </c>
      <c r="L181" s="35"/>
      <c r="M181" s="178" t="s">
        <v>3</v>
      </c>
      <c r="N181" s="179" t="s">
        <v>47</v>
      </c>
      <c r="O181" s="68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2" t="s">
        <v>127</v>
      </c>
      <c r="AT181" s="182" t="s">
        <v>122</v>
      </c>
      <c r="AU181" s="182" t="s">
        <v>86</v>
      </c>
      <c r="AY181" s="15" t="s">
        <v>119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5" t="s">
        <v>84</v>
      </c>
      <c r="BK181" s="183">
        <f>ROUND(I181*H181,2)</f>
        <v>0</v>
      </c>
      <c r="BL181" s="15" t="s">
        <v>127</v>
      </c>
      <c r="BM181" s="182" t="s">
        <v>471</v>
      </c>
    </row>
    <row r="182" s="2" customFormat="1" ht="33" customHeight="1">
      <c r="A182" s="34"/>
      <c r="B182" s="170"/>
      <c r="C182" s="171" t="s">
        <v>472</v>
      </c>
      <c r="D182" s="171" t="s">
        <v>122</v>
      </c>
      <c r="E182" s="172" t="s">
        <v>473</v>
      </c>
      <c r="F182" s="173" t="s">
        <v>474</v>
      </c>
      <c r="G182" s="174" t="s">
        <v>125</v>
      </c>
      <c r="H182" s="175">
        <v>35</v>
      </c>
      <c r="I182" s="176"/>
      <c r="J182" s="177">
        <f>ROUND(I182*H182,2)</f>
        <v>0</v>
      </c>
      <c r="K182" s="173" t="s">
        <v>126</v>
      </c>
      <c r="L182" s="35"/>
      <c r="M182" s="178" t="s">
        <v>3</v>
      </c>
      <c r="N182" s="179" t="s">
        <v>47</v>
      </c>
      <c r="O182" s="68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2" t="s">
        <v>127</v>
      </c>
      <c r="AT182" s="182" t="s">
        <v>122</v>
      </c>
      <c r="AU182" s="182" t="s">
        <v>86</v>
      </c>
      <c r="AY182" s="15" t="s">
        <v>119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5" t="s">
        <v>84</v>
      </c>
      <c r="BK182" s="183">
        <f>ROUND(I182*H182,2)</f>
        <v>0</v>
      </c>
      <c r="BL182" s="15" t="s">
        <v>127</v>
      </c>
      <c r="BM182" s="182" t="s">
        <v>475</v>
      </c>
    </row>
    <row r="183" s="2" customFormat="1" ht="33" customHeight="1">
      <c r="A183" s="34"/>
      <c r="B183" s="170"/>
      <c r="C183" s="171" t="s">
        <v>476</v>
      </c>
      <c r="D183" s="171" t="s">
        <v>122</v>
      </c>
      <c r="E183" s="172" t="s">
        <v>477</v>
      </c>
      <c r="F183" s="173" t="s">
        <v>478</v>
      </c>
      <c r="G183" s="174" t="s">
        <v>125</v>
      </c>
      <c r="H183" s="175">
        <v>15</v>
      </c>
      <c r="I183" s="176"/>
      <c r="J183" s="177">
        <f>ROUND(I183*H183,2)</f>
        <v>0</v>
      </c>
      <c r="K183" s="173" t="s">
        <v>126</v>
      </c>
      <c r="L183" s="35"/>
      <c r="M183" s="178" t="s">
        <v>3</v>
      </c>
      <c r="N183" s="179" t="s">
        <v>47</v>
      </c>
      <c r="O183" s="68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2" t="s">
        <v>127</v>
      </c>
      <c r="AT183" s="182" t="s">
        <v>122</v>
      </c>
      <c r="AU183" s="182" t="s">
        <v>86</v>
      </c>
      <c r="AY183" s="15" t="s">
        <v>119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5" t="s">
        <v>84</v>
      </c>
      <c r="BK183" s="183">
        <f>ROUND(I183*H183,2)</f>
        <v>0</v>
      </c>
      <c r="BL183" s="15" t="s">
        <v>127</v>
      </c>
      <c r="BM183" s="182" t="s">
        <v>479</v>
      </c>
    </row>
    <row r="184" s="2" customFormat="1" ht="33" customHeight="1">
      <c r="A184" s="34"/>
      <c r="B184" s="170"/>
      <c r="C184" s="171" t="s">
        <v>480</v>
      </c>
      <c r="D184" s="171" t="s">
        <v>122</v>
      </c>
      <c r="E184" s="172" t="s">
        <v>481</v>
      </c>
      <c r="F184" s="173" t="s">
        <v>482</v>
      </c>
      <c r="G184" s="174" t="s">
        <v>125</v>
      </c>
      <c r="H184" s="175">
        <v>60</v>
      </c>
      <c r="I184" s="176"/>
      <c r="J184" s="177">
        <f>ROUND(I184*H184,2)</f>
        <v>0</v>
      </c>
      <c r="K184" s="173" t="s">
        <v>126</v>
      </c>
      <c r="L184" s="35"/>
      <c r="M184" s="178" t="s">
        <v>3</v>
      </c>
      <c r="N184" s="179" t="s">
        <v>47</v>
      </c>
      <c r="O184" s="68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2" t="s">
        <v>127</v>
      </c>
      <c r="AT184" s="182" t="s">
        <v>122</v>
      </c>
      <c r="AU184" s="182" t="s">
        <v>86</v>
      </c>
      <c r="AY184" s="15" t="s">
        <v>119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5" t="s">
        <v>84</v>
      </c>
      <c r="BK184" s="183">
        <f>ROUND(I184*H184,2)</f>
        <v>0</v>
      </c>
      <c r="BL184" s="15" t="s">
        <v>127</v>
      </c>
      <c r="BM184" s="182" t="s">
        <v>483</v>
      </c>
    </row>
    <row r="185" s="2" customFormat="1" ht="33" customHeight="1">
      <c r="A185" s="34"/>
      <c r="B185" s="170"/>
      <c r="C185" s="171" t="s">
        <v>484</v>
      </c>
      <c r="D185" s="171" t="s">
        <v>122</v>
      </c>
      <c r="E185" s="172" t="s">
        <v>485</v>
      </c>
      <c r="F185" s="173" t="s">
        <v>486</v>
      </c>
      <c r="G185" s="174" t="s">
        <v>125</v>
      </c>
      <c r="H185" s="175">
        <v>5</v>
      </c>
      <c r="I185" s="176"/>
      <c r="J185" s="177">
        <f>ROUND(I185*H185,2)</f>
        <v>0</v>
      </c>
      <c r="K185" s="173" t="s">
        <v>126</v>
      </c>
      <c r="L185" s="35"/>
      <c r="M185" s="178" t="s">
        <v>3</v>
      </c>
      <c r="N185" s="179" t="s">
        <v>47</v>
      </c>
      <c r="O185" s="68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2" t="s">
        <v>127</v>
      </c>
      <c r="AT185" s="182" t="s">
        <v>122</v>
      </c>
      <c r="AU185" s="182" t="s">
        <v>86</v>
      </c>
      <c r="AY185" s="15" t="s">
        <v>119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5" t="s">
        <v>84</v>
      </c>
      <c r="BK185" s="183">
        <f>ROUND(I185*H185,2)</f>
        <v>0</v>
      </c>
      <c r="BL185" s="15" t="s">
        <v>127</v>
      </c>
      <c r="BM185" s="182" t="s">
        <v>487</v>
      </c>
    </row>
    <row r="186" s="2" customFormat="1" ht="33" customHeight="1">
      <c r="A186" s="34"/>
      <c r="B186" s="170"/>
      <c r="C186" s="171" t="s">
        <v>488</v>
      </c>
      <c r="D186" s="171" t="s">
        <v>122</v>
      </c>
      <c r="E186" s="172" t="s">
        <v>489</v>
      </c>
      <c r="F186" s="173" t="s">
        <v>490</v>
      </c>
      <c r="G186" s="174" t="s">
        <v>125</v>
      </c>
      <c r="H186" s="175">
        <v>30</v>
      </c>
      <c r="I186" s="176"/>
      <c r="J186" s="177">
        <f>ROUND(I186*H186,2)</f>
        <v>0</v>
      </c>
      <c r="K186" s="173" t="s">
        <v>126</v>
      </c>
      <c r="L186" s="35"/>
      <c r="M186" s="178" t="s">
        <v>3</v>
      </c>
      <c r="N186" s="179" t="s">
        <v>47</v>
      </c>
      <c r="O186" s="68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2" t="s">
        <v>127</v>
      </c>
      <c r="AT186" s="182" t="s">
        <v>122</v>
      </c>
      <c r="AU186" s="182" t="s">
        <v>86</v>
      </c>
      <c r="AY186" s="15" t="s">
        <v>119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5" t="s">
        <v>84</v>
      </c>
      <c r="BK186" s="183">
        <f>ROUND(I186*H186,2)</f>
        <v>0</v>
      </c>
      <c r="BL186" s="15" t="s">
        <v>127</v>
      </c>
      <c r="BM186" s="182" t="s">
        <v>491</v>
      </c>
    </row>
    <row r="187" s="2" customFormat="1" ht="21.75" customHeight="1">
      <c r="A187" s="34"/>
      <c r="B187" s="170"/>
      <c r="C187" s="171" t="s">
        <v>492</v>
      </c>
      <c r="D187" s="171" t="s">
        <v>122</v>
      </c>
      <c r="E187" s="172" t="s">
        <v>493</v>
      </c>
      <c r="F187" s="173" t="s">
        <v>494</v>
      </c>
      <c r="G187" s="174" t="s">
        <v>200</v>
      </c>
      <c r="H187" s="175">
        <v>1</v>
      </c>
      <c r="I187" s="176"/>
      <c r="J187" s="177">
        <f>ROUND(I187*H187,2)</f>
        <v>0</v>
      </c>
      <c r="K187" s="173" t="s">
        <v>126</v>
      </c>
      <c r="L187" s="35"/>
      <c r="M187" s="178" t="s">
        <v>3</v>
      </c>
      <c r="N187" s="179" t="s">
        <v>47</v>
      </c>
      <c r="O187" s="68"/>
      <c r="P187" s="180">
        <f>O187*H187</f>
        <v>0</v>
      </c>
      <c r="Q187" s="180">
        <v>0.00067000000000000002</v>
      </c>
      <c r="R187" s="180">
        <f>Q187*H187</f>
        <v>0.00067000000000000002</v>
      </c>
      <c r="S187" s="180">
        <v>0</v>
      </c>
      <c r="T187" s="18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2" t="s">
        <v>127</v>
      </c>
      <c r="AT187" s="182" t="s">
        <v>122</v>
      </c>
      <c r="AU187" s="182" t="s">
        <v>86</v>
      </c>
      <c r="AY187" s="15" t="s">
        <v>119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5" t="s">
        <v>84</v>
      </c>
      <c r="BK187" s="183">
        <f>ROUND(I187*H187,2)</f>
        <v>0</v>
      </c>
      <c r="BL187" s="15" t="s">
        <v>127</v>
      </c>
      <c r="BM187" s="182" t="s">
        <v>495</v>
      </c>
    </row>
    <row r="188" s="2" customFormat="1" ht="21.75" customHeight="1">
      <c r="A188" s="34"/>
      <c r="B188" s="170"/>
      <c r="C188" s="171" t="s">
        <v>496</v>
      </c>
      <c r="D188" s="171" t="s">
        <v>122</v>
      </c>
      <c r="E188" s="172" t="s">
        <v>497</v>
      </c>
      <c r="F188" s="173" t="s">
        <v>498</v>
      </c>
      <c r="G188" s="174" t="s">
        <v>200</v>
      </c>
      <c r="H188" s="175">
        <v>2</v>
      </c>
      <c r="I188" s="176"/>
      <c r="J188" s="177">
        <f>ROUND(I188*H188,2)</f>
        <v>0</v>
      </c>
      <c r="K188" s="173" t="s">
        <v>126</v>
      </c>
      <c r="L188" s="35"/>
      <c r="M188" s="178" t="s">
        <v>3</v>
      </c>
      <c r="N188" s="179" t="s">
        <v>47</v>
      </c>
      <c r="O188" s="68"/>
      <c r="P188" s="180">
        <f>O188*H188</f>
        <v>0</v>
      </c>
      <c r="Q188" s="180">
        <v>0.0022499999999999998</v>
      </c>
      <c r="R188" s="180">
        <f>Q188*H188</f>
        <v>0.0044999999999999997</v>
      </c>
      <c r="S188" s="180">
        <v>0</v>
      </c>
      <c r="T188" s="18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2" t="s">
        <v>127</v>
      </c>
      <c r="AT188" s="182" t="s">
        <v>122</v>
      </c>
      <c r="AU188" s="182" t="s">
        <v>86</v>
      </c>
      <c r="AY188" s="15" t="s">
        <v>119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5" t="s">
        <v>84</v>
      </c>
      <c r="BK188" s="183">
        <f>ROUND(I188*H188,2)</f>
        <v>0</v>
      </c>
      <c r="BL188" s="15" t="s">
        <v>127</v>
      </c>
      <c r="BM188" s="182" t="s">
        <v>499</v>
      </c>
    </row>
    <row r="189" s="2" customFormat="1" ht="33" customHeight="1">
      <c r="A189" s="34"/>
      <c r="B189" s="170"/>
      <c r="C189" s="171" t="s">
        <v>500</v>
      </c>
      <c r="D189" s="171" t="s">
        <v>122</v>
      </c>
      <c r="E189" s="172" t="s">
        <v>501</v>
      </c>
      <c r="F189" s="173" t="s">
        <v>502</v>
      </c>
      <c r="G189" s="174" t="s">
        <v>200</v>
      </c>
      <c r="H189" s="175">
        <v>2</v>
      </c>
      <c r="I189" s="176"/>
      <c r="J189" s="177">
        <f>ROUND(I189*H189,2)</f>
        <v>0</v>
      </c>
      <c r="K189" s="173" t="s">
        <v>126</v>
      </c>
      <c r="L189" s="35"/>
      <c r="M189" s="178" t="s">
        <v>3</v>
      </c>
      <c r="N189" s="179" t="s">
        <v>47</v>
      </c>
      <c r="O189" s="68"/>
      <c r="P189" s="180">
        <f>O189*H189</f>
        <v>0</v>
      </c>
      <c r="Q189" s="180">
        <v>0.0015200000000000001</v>
      </c>
      <c r="R189" s="180">
        <f>Q189*H189</f>
        <v>0.0030400000000000002</v>
      </c>
      <c r="S189" s="180">
        <v>0</v>
      </c>
      <c r="T189" s="18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2" t="s">
        <v>127</v>
      </c>
      <c r="AT189" s="182" t="s">
        <v>122</v>
      </c>
      <c r="AU189" s="182" t="s">
        <v>86</v>
      </c>
      <c r="AY189" s="15" t="s">
        <v>119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5" t="s">
        <v>84</v>
      </c>
      <c r="BK189" s="183">
        <f>ROUND(I189*H189,2)</f>
        <v>0</v>
      </c>
      <c r="BL189" s="15" t="s">
        <v>127</v>
      </c>
      <c r="BM189" s="182" t="s">
        <v>503</v>
      </c>
    </row>
    <row r="190" s="2" customFormat="1" ht="33" customHeight="1">
      <c r="A190" s="34"/>
      <c r="B190" s="170"/>
      <c r="C190" s="171" t="s">
        <v>504</v>
      </c>
      <c r="D190" s="171" t="s">
        <v>122</v>
      </c>
      <c r="E190" s="172" t="s">
        <v>505</v>
      </c>
      <c r="F190" s="173" t="s">
        <v>506</v>
      </c>
      <c r="G190" s="174" t="s">
        <v>170</v>
      </c>
      <c r="H190" s="175">
        <v>1.7709999999999999</v>
      </c>
      <c r="I190" s="176"/>
      <c r="J190" s="177">
        <f>ROUND(I190*H190,2)</f>
        <v>0</v>
      </c>
      <c r="K190" s="173" t="s">
        <v>126</v>
      </c>
      <c r="L190" s="35"/>
      <c r="M190" s="178" t="s">
        <v>3</v>
      </c>
      <c r="N190" s="179" t="s">
        <v>47</v>
      </c>
      <c r="O190" s="68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2" t="s">
        <v>127</v>
      </c>
      <c r="AT190" s="182" t="s">
        <v>122</v>
      </c>
      <c r="AU190" s="182" t="s">
        <v>86</v>
      </c>
      <c r="AY190" s="15" t="s">
        <v>119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5" t="s">
        <v>84</v>
      </c>
      <c r="BK190" s="183">
        <f>ROUND(I190*H190,2)</f>
        <v>0</v>
      </c>
      <c r="BL190" s="15" t="s">
        <v>127</v>
      </c>
      <c r="BM190" s="182" t="s">
        <v>507</v>
      </c>
    </row>
    <row r="191" s="12" customFormat="1" ht="22.8" customHeight="1">
      <c r="A191" s="12"/>
      <c r="B191" s="157"/>
      <c r="C191" s="12"/>
      <c r="D191" s="158" t="s">
        <v>75</v>
      </c>
      <c r="E191" s="168" t="s">
        <v>508</v>
      </c>
      <c r="F191" s="168" t="s">
        <v>509</v>
      </c>
      <c r="G191" s="12"/>
      <c r="H191" s="12"/>
      <c r="I191" s="160"/>
      <c r="J191" s="169">
        <f>BK191</f>
        <v>0</v>
      </c>
      <c r="K191" s="12"/>
      <c r="L191" s="157"/>
      <c r="M191" s="162"/>
      <c r="N191" s="163"/>
      <c r="O191" s="163"/>
      <c r="P191" s="164">
        <f>SUM(P192:P209)</f>
        <v>0</v>
      </c>
      <c r="Q191" s="163"/>
      <c r="R191" s="164">
        <f>SUM(R192:R209)</f>
        <v>1.0505099999999998</v>
      </c>
      <c r="S191" s="163"/>
      <c r="T191" s="165">
        <f>SUM(T192:T209)</f>
        <v>1.02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8" t="s">
        <v>86</v>
      </c>
      <c r="AT191" s="166" t="s">
        <v>75</v>
      </c>
      <c r="AU191" s="166" t="s">
        <v>84</v>
      </c>
      <c r="AY191" s="158" t="s">
        <v>119</v>
      </c>
      <c r="BK191" s="167">
        <f>SUM(BK192:BK209)</f>
        <v>0</v>
      </c>
    </row>
    <row r="192" s="2" customFormat="1" ht="21.75" customHeight="1">
      <c r="A192" s="34"/>
      <c r="B192" s="170"/>
      <c r="C192" s="171" t="s">
        <v>510</v>
      </c>
      <c r="D192" s="171" t="s">
        <v>122</v>
      </c>
      <c r="E192" s="172" t="s">
        <v>511</v>
      </c>
      <c r="F192" s="173" t="s">
        <v>512</v>
      </c>
      <c r="G192" s="174" t="s">
        <v>200</v>
      </c>
      <c r="H192" s="175">
        <v>8</v>
      </c>
      <c r="I192" s="176"/>
      <c r="J192" s="177">
        <f>ROUND(I192*H192,2)</f>
        <v>0</v>
      </c>
      <c r="K192" s="173" t="s">
        <v>126</v>
      </c>
      <c r="L192" s="35"/>
      <c r="M192" s="178" t="s">
        <v>3</v>
      </c>
      <c r="N192" s="179" t="s">
        <v>47</v>
      </c>
      <c r="O192" s="68"/>
      <c r="P192" s="180">
        <f>O192*H192</f>
        <v>0</v>
      </c>
      <c r="Q192" s="180">
        <v>2.0000000000000002E-05</v>
      </c>
      <c r="R192" s="180">
        <f>Q192*H192</f>
        <v>0.00016000000000000001</v>
      </c>
      <c r="S192" s="180">
        <v>0.039</v>
      </c>
      <c r="T192" s="181">
        <f>S192*H192</f>
        <v>0.312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2" t="s">
        <v>127</v>
      </c>
      <c r="AT192" s="182" t="s">
        <v>122</v>
      </c>
      <c r="AU192" s="182" t="s">
        <v>86</v>
      </c>
      <c r="AY192" s="15" t="s">
        <v>119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5" t="s">
        <v>84</v>
      </c>
      <c r="BK192" s="183">
        <f>ROUND(I192*H192,2)</f>
        <v>0</v>
      </c>
      <c r="BL192" s="15" t="s">
        <v>127</v>
      </c>
      <c r="BM192" s="182" t="s">
        <v>513</v>
      </c>
    </row>
    <row r="193" s="2" customFormat="1" ht="21.75" customHeight="1">
      <c r="A193" s="34"/>
      <c r="B193" s="170"/>
      <c r="C193" s="171" t="s">
        <v>514</v>
      </c>
      <c r="D193" s="171" t="s">
        <v>122</v>
      </c>
      <c r="E193" s="172" t="s">
        <v>515</v>
      </c>
      <c r="F193" s="173" t="s">
        <v>516</v>
      </c>
      <c r="G193" s="174" t="s">
        <v>200</v>
      </c>
      <c r="H193" s="175">
        <v>8</v>
      </c>
      <c r="I193" s="176"/>
      <c r="J193" s="177">
        <f>ROUND(I193*H193,2)</f>
        <v>0</v>
      </c>
      <c r="K193" s="173" t="s">
        <v>126</v>
      </c>
      <c r="L193" s="35"/>
      <c r="M193" s="178" t="s">
        <v>3</v>
      </c>
      <c r="N193" s="179" t="s">
        <v>47</v>
      </c>
      <c r="O193" s="68"/>
      <c r="P193" s="180">
        <f>O193*H193</f>
        <v>0</v>
      </c>
      <c r="Q193" s="180">
        <v>2.0000000000000002E-05</v>
      </c>
      <c r="R193" s="180">
        <f>Q193*H193</f>
        <v>0.00016000000000000001</v>
      </c>
      <c r="S193" s="180">
        <v>0.083000000000000004</v>
      </c>
      <c r="T193" s="181">
        <f>S193*H193</f>
        <v>0.66400000000000003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2" t="s">
        <v>127</v>
      </c>
      <c r="AT193" s="182" t="s">
        <v>122</v>
      </c>
      <c r="AU193" s="182" t="s">
        <v>86</v>
      </c>
      <c r="AY193" s="15" t="s">
        <v>119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5" t="s">
        <v>84</v>
      </c>
      <c r="BK193" s="183">
        <f>ROUND(I193*H193,2)</f>
        <v>0</v>
      </c>
      <c r="BL193" s="15" t="s">
        <v>127</v>
      </c>
      <c r="BM193" s="182" t="s">
        <v>517</v>
      </c>
    </row>
    <row r="194" s="2" customFormat="1" ht="21.75" customHeight="1">
      <c r="A194" s="34"/>
      <c r="B194" s="170"/>
      <c r="C194" s="171" t="s">
        <v>518</v>
      </c>
      <c r="D194" s="171" t="s">
        <v>122</v>
      </c>
      <c r="E194" s="172" t="s">
        <v>519</v>
      </c>
      <c r="F194" s="173" t="s">
        <v>520</v>
      </c>
      <c r="G194" s="174" t="s">
        <v>227</v>
      </c>
      <c r="H194" s="175">
        <v>4</v>
      </c>
      <c r="I194" s="176"/>
      <c r="J194" s="177">
        <f>ROUND(I194*H194,2)</f>
        <v>0</v>
      </c>
      <c r="K194" s="173" t="s">
        <v>126</v>
      </c>
      <c r="L194" s="35"/>
      <c r="M194" s="178" t="s">
        <v>3</v>
      </c>
      <c r="N194" s="179" t="s">
        <v>47</v>
      </c>
      <c r="O194" s="68"/>
      <c r="P194" s="180">
        <f>O194*H194</f>
        <v>0</v>
      </c>
      <c r="Q194" s="180">
        <v>0.01149</v>
      </c>
      <c r="R194" s="180">
        <f>Q194*H194</f>
        <v>0.045960000000000001</v>
      </c>
      <c r="S194" s="180">
        <v>0</v>
      </c>
      <c r="T194" s="18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2" t="s">
        <v>127</v>
      </c>
      <c r="AT194" s="182" t="s">
        <v>122</v>
      </c>
      <c r="AU194" s="182" t="s">
        <v>86</v>
      </c>
      <c r="AY194" s="15" t="s">
        <v>119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5" t="s">
        <v>84</v>
      </c>
      <c r="BK194" s="183">
        <f>ROUND(I194*H194,2)</f>
        <v>0</v>
      </c>
      <c r="BL194" s="15" t="s">
        <v>127</v>
      </c>
      <c r="BM194" s="182" t="s">
        <v>521</v>
      </c>
    </row>
    <row r="195" s="2" customFormat="1" ht="21.75" customHeight="1">
      <c r="A195" s="34"/>
      <c r="B195" s="170"/>
      <c r="C195" s="171" t="s">
        <v>522</v>
      </c>
      <c r="D195" s="171" t="s">
        <v>122</v>
      </c>
      <c r="E195" s="172" t="s">
        <v>523</v>
      </c>
      <c r="F195" s="173" t="s">
        <v>524</v>
      </c>
      <c r="G195" s="174" t="s">
        <v>227</v>
      </c>
      <c r="H195" s="175">
        <v>3</v>
      </c>
      <c r="I195" s="176"/>
      <c r="J195" s="177">
        <f>ROUND(I195*H195,2)</f>
        <v>0</v>
      </c>
      <c r="K195" s="173" t="s">
        <v>126</v>
      </c>
      <c r="L195" s="35"/>
      <c r="M195" s="178" t="s">
        <v>3</v>
      </c>
      <c r="N195" s="179" t="s">
        <v>47</v>
      </c>
      <c r="O195" s="68"/>
      <c r="P195" s="180">
        <f>O195*H195</f>
        <v>0</v>
      </c>
      <c r="Q195" s="180">
        <v>0.01736</v>
      </c>
      <c r="R195" s="180">
        <f>Q195*H195</f>
        <v>0.052080000000000001</v>
      </c>
      <c r="S195" s="180">
        <v>0</v>
      </c>
      <c r="T195" s="18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2" t="s">
        <v>127</v>
      </c>
      <c r="AT195" s="182" t="s">
        <v>122</v>
      </c>
      <c r="AU195" s="182" t="s">
        <v>86</v>
      </c>
      <c r="AY195" s="15" t="s">
        <v>119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5" t="s">
        <v>84</v>
      </c>
      <c r="BK195" s="183">
        <f>ROUND(I195*H195,2)</f>
        <v>0</v>
      </c>
      <c r="BL195" s="15" t="s">
        <v>127</v>
      </c>
      <c r="BM195" s="182" t="s">
        <v>525</v>
      </c>
    </row>
    <row r="196" s="2" customFormat="1" ht="21.75" customHeight="1">
      <c r="A196" s="34"/>
      <c r="B196" s="170"/>
      <c r="C196" s="171" t="s">
        <v>526</v>
      </c>
      <c r="D196" s="171" t="s">
        <v>122</v>
      </c>
      <c r="E196" s="172" t="s">
        <v>527</v>
      </c>
      <c r="F196" s="173" t="s">
        <v>528</v>
      </c>
      <c r="G196" s="174" t="s">
        <v>227</v>
      </c>
      <c r="H196" s="175">
        <v>1</v>
      </c>
      <c r="I196" s="176"/>
      <c r="J196" s="177">
        <f>ROUND(I196*H196,2)</f>
        <v>0</v>
      </c>
      <c r="K196" s="173" t="s">
        <v>126</v>
      </c>
      <c r="L196" s="35"/>
      <c r="M196" s="178" t="s">
        <v>3</v>
      </c>
      <c r="N196" s="179" t="s">
        <v>47</v>
      </c>
      <c r="O196" s="68"/>
      <c r="P196" s="180">
        <f>O196*H196</f>
        <v>0</v>
      </c>
      <c r="Q196" s="180">
        <v>0.023050000000000001</v>
      </c>
      <c r="R196" s="180">
        <f>Q196*H196</f>
        <v>0.023050000000000001</v>
      </c>
      <c r="S196" s="180">
        <v>0</v>
      </c>
      <c r="T196" s="18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2" t="s">
        <v>127</v>
      </c>
      <c r="AT196" s="182" t="s">
        <v>122</v>
      </c>
      <c r="AU196" s="182" t="s">
        <v>86</v>
      </c>
      <c r="AY196" s="15" t="s">
        <v>119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5" t="s">
        <v>84</v>
      </c>
      <c r="BK196" s="183">
        <f>ROUND(I196*H196,2)</f>
        <v>0</v>
      </c>
      <c r="BL196" s="15" t="s">
        <v>127</v>
      </c>
      <c r="BM196" s="182" t="s">
        <v>529</v>
      </c>
    </row>
    <row r="197" s="2" customFormat="1" ht="33" customHeight="1">
      <c r="A197" s="34"/>
      <c r="B197" s="170"/>
      <c r="C197" s="171" t="s">
        <v>530</v>
      </c>
      <c r="D197" s="171" t="s">
        <v>122</v>
      </c>
      <c r="E197" s="172" t="s">
        <v>531</v>
      </c>
      <c r="F197" s="173" t="s">
        <v>532</v>
      </c>
      <c r="G197" s="174" t="s">
        <v>227</v>
      </c>
      <c r="H197" s="175">
        <v>10</v>
      </c>
      <c r="I197" s="176"/>
      <c r="J197" s="177">
        <f>ROUND(I197*H197,2)</f>
        <v>0</v>
      </c>
      <c r="K197" s="173" t="s">
        <v>126</v>
      </c>
      <c r="L197" s="35"/>
      <c r="M197" s="178" t="s">
        <v>3</v>
      </c>
      <c r="N197" s="179" t="s">
        <v>47</v>
      </c>
      <c r="O197" s="68"/>
      <c r="P197" s="180">
        <f>O197*H197</f>
        <v>0</v>
      </c>
      <c r="Q197" s="180">
        <v>0.069930000000000006</v>
      </c>
      <c r="R197" s="180">
        <f>Q197*H197</f>
        <v>0.69930000000000003</v>
      </c>
      <c r="S197" s="180">
        <v>0</v>
      </c>
      <c r="T197" s="18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2" t="s">
        <v>127</v>
      </c>
      <c r="AT197" s="182" t="s">
        <v>122</v>
      </c>
      <c r="AU197" s="182" t="s">
        <v>86</v>
      </c>
      <c r="AY197" s="15" t="s">
        <v>119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5" t="s">
        <v>84</v>
      </c>
      <c r="BK197" s="183">
        <f>ROUND(I197*H197,2)</f>
        <v>0</v>
      </c>
      <c r="BL197" s="15" t="s">
        <v>127</v>
      </c>
      <c r="BM197" s="182" t="s">
        <v>533</v>
      </c>
    </row>
    <row r="198" s="2" customFormat="1" ht="21.75" customHeight="1">
      <c r="A198" s="34"/>
      <c r="B198" s="170"/>
      <c r="C198" s="171" t="s">
        <v>534</v>
      </c>
      <c r="D198" s="171" t="s">
        <v>122</v>
      </c>
      <c r="E198" s="172" t="s">
        <v>535</v>
      </c>
      <c r="F198" s="173" t="s">
        <v>536</v>
      </c>
      <c r="G198" s="174" t="s">
        <v>227</v>
      </c>
      <c r="H198" s="175">
        <v>7</v>
      </c>
      <c r="I198" s="176"/>
      <c r="J198" s="177">
        <f>ROUND(I198*H198,2)</f>
        <v>0</v>
      </c>
      <c r="K198" s="173" t="s">
        <v>126</v>
      </c>
      <c r="L198" s="35"/>
      <c r="M198" s="178" t="s">
        <v>3</v>
      </c>
      <c r="N198" s="179" t="s">
        <v>47</v>
      </c>
      <c r="O198" s="68"/>
      <c r="P198" s="180">
        <f>O198*H198</f>
        <v>0</v>
      </c>
      <c r="Q198" s="180">
        <v>0.022579999999999999</v>
      </c>
      <c r="R198" s="180">
        <f>Q198*H198</f>
        <v>0.15806000000000001</v>
      </c>
      <c r="S198" s="180">
        <v>0</v>
      </c>
      <c r="T198" s="18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2" t="s">
        <v>127</v>
      </c>
      <c r="AT198" s="182" t="s">
        <v>122</v>
      </c>
      <c r="AU198" s="182" t="s">
        <v>86</v>
      </c>
      <c r="AY198" s="15" t="s">
        <v>119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5" t="s">
        <v>84</v>
      </c>
      <c r="BK198" s="183">
        <f>ROUND(I198*H198,2)</f>
        <v>0</v>
      </c>
      <c r="BL198" s="15" t="s">
        <v>127</v>
      </c>
      <c r="BM198" s="182" t="s">
        <v>537</v>
      </c>
    </row>
    <row r="199" s="2" customFormat="1" ht="21.75" customHeight="1">
      <c r="A199" s="34"/>
      <c r="B199" s="170"/>
      <c r="C199" s="171" t="s">
        <v>538</v>
      </c>
      <c r="D199" s="171" t="s">
        <v>122</v>
      </c>
      <c r="E199" s="172" t="s">
        <v>539</v>
      </c>
      <c r="F199" s="173" t="s">
        <v>540</v>
      </c>
      <c r="G199" s="174" t="s">
        <v>227</v>
      </c>
      <c r="H199" s="175">
        <v>1</v>
      </c>
      <c r="I199" s="176"/>
      <c r="J199" s="177">
        <f>ROUND(I199*H199,2)</f>
        <v>0</v>
      </c>
      <c r="K199" s="173" t="s">
        <v>126</v>
      </c>
      <c r="L199" s="35"/>
      <c r="M199" s="178" t="s">
        <v>3</v>
      </c>
      <c r="N199" s="179" t="s">
        <v>47</v>
      </c>
      <c r="O199" s="68"/>
      <c r="P199" s="180">
        <f>O199*H199</f>
        <v>0</v>
      </c>
      <c r="Q199" s="180">
        <v>0.036940000000000001</v>
      </c>
      <c r="R199" s="180">
        <f>Q199*H199</f>
        <v>0.036940000000000001</v>
      </c>
      <c r="S199" s="180">
        <v>0</v>
      </c>
      <c r="T199" s="18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2" t="s">
        <v>127</v>
      </c>
      <c r="AT199" s="182" t="s">
        <v>122</v>
      </c>
      <c r="AU199" s="182" t="s">
        <v>86</v>
      </c>
      <c r="AY199" s="15" t="s">
        <v>119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5" t="s">
        <v>84</v>
      </c>
      <c r="BK199" s="183">
        <f>ROUND(I199*H199,2)</f>
        <v>0</v>
      </c>
      <c r="BL199" s="15" t="s">
        <v>127</v>
      </c>
      <c r="BM199" s="182" t="s">
        <v>541</v>
      </c>
    </row>
    <row r="200" s="2" customFormat="1" ht="33" customHeight="1">
      <c r="A200" s="34"/>
      <c r="B200" s="170"/>
      <c r="C200" s="184" t="s">
        <v>542</v>
      </c>
      <c r="D200" s="184" t="s">
        <v>134</v>
      </c>
      <c r="E200" s="185" t="s">
        <v>543</v>
      </c>
      <c r="F200" s="186" t="s">
        <v>544</v>
      </c>
      <c r="G200" s="187" t="s">
        <v>200</v>
      </c>
      <c r="H200" s="188">
        <v>3</v>
      </c>
      <c r="I200" s="189"/>
      <c r="J200" s="190">
        <f>ROUND(I200*H200,2)</f>
        <v>0</v>
      </c>
      <c r="K200" s="186" t="s">
        <v>3</v>
      </c>
      <c r="L200" s="191"/>
      <c r="M200" s="192" t="s">
        <v>3</v>
      </c>
      <c r="N200" s="193" t="s">
        <v>47</v>
      </c>
      <c r="O200" s="68"/>
      <c r="P200" s="180">
        <f>O200*H200</f>
        <v>0</v>
      </c>
      <c r="Q200" s="180">
        <v>0.0016800000000000001</v>
      </c>
      <c r="R200" s="180">
        <f>Q200*H200</f>
        <v>0.0050400000000000002</v>
      </c>
      <c r="S200" s="180">
        <v>0</v>
      </c>
      <c r="T200" s="18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2" t="s">
        <v>137</v>
      </c>
      <c r="AT200" s="182" t="s">
        <v>134</v>
      </c>
      <c r="AU200" s="182" t="s">
        <v>86</v>
      </c>
      <c r="AY200" s="15" t="s">
        <v>119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5" t="s">
        <v>84</v>
      </c>
      <c r="BK200" s="183">
        <f>ROUND(I200*H200,2)</f>
        <v>0</v>
      </c>
      <c r="BL200" s="15" t="s">
        <v>127</v>
      </c>
      <c r="BM200" s="182" t="s">
        <v>545</v>
      </c>
    </row>
    <row r="201" s="2" customFormat="1" ht="21.75" customHeight="1">
      <c r="A201" s="34"/>
      <c r="B201" s="170"/>
      <c r="C201" s="171" t="s">
        <v>546</v>
      </c>
      <c r="D201" s="171" t="s">
        <v>122</v>
      </c>
      <c r="E201" s="172" t="s">
        <v>547</v>
      </c>
      <c r="F201" s="173" t="s">
        <v>548</v>
      </c>
      <c r="G201" s="174" t="s">
        <v>200</v>
      </c>
      <c r="H201" s="175">
        <v>20</v>
      </c>
      <c r="I201" s="176"/>
      <c r="J201" s="177">
        <f>ROUND(I201*H201,2)</f>
        <v>0</v>
      </c>
      <c r="K201" s="173" t="s">
        <v>126</v>
      </c>
      <c r="L201" s="35"/>
      <c r="M201" s="178" t="s">
        <v>3</v>
      </c>
      <c r="N201" s="179" t="s">
        <v>47</v>
      </c>
      <c r="O201" s="68"/>
      <c r="P201" s="180">
        <f>O201*H201</f>
        <v>0</v>
      </c>
      <c r="Q201" s="180">
        <v>0.00017000000000000001</v>
      </c>
      <c r="R201" s="180">
        <f>Q201*H201</f>
        <v>0.0034000000000000002</v>
      </c>
      <c r="S201" s="180">
        <v>0.0022000000000000001</v>
      </c>
      <c r="T201" s="181">
        <f>S201*H201</f>
        <v>0.044000000000000004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2" t="s">
        <v>127</v>
      </c>
      <c r="AT201" s="182" t="s">
        <v>122</v>
      </c>
      <c r="AU201" s="182" t="s">
        <v>86</v>
      </c>
      <c r="AY201" s="15" t="s">
        <v>119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5" t="s">
        <v>84</v>
      </c>
      <c r="BK201" s="183">
        <f>ROUND(I201*H201,2)</f>
        <v>0</v>
      </c>
      <c r="BL201" s="15" t="s">
        <v>127</v>
      </c>
      <c r="BM201" s="182" t="s">
        <v>549</v>
      </c>
    </row>
    <row r="202" s="2" customFormat="1" ht="21.75" customHeight="1">
      <c r="A202" s="34"/>
      <c r="B202" s="170"/>
      <c r="C202" s="171" t="s">
        <v>550</v>
      </c>
      <c r="D202" s="171" t="s">
        <v>122</v>
      </c>
      <c r="E202" s="172" t="s">
        <v>551</v>
      </c>
      <c r="F202" s="173" t="s">
        <v>552</v>
      </c>
      <c r="G202" s="174" t="s">
        <v>200</v>
      </c>
      <c r="H202" s="175">
        <v>8</v>
      </c>
      <c r="I202" s="176"/>
      <c r="J202" s="177">
        <f>ROUND(I202*H202,2)</f>
        <v>0</v>
      </c>
      <c r="K202" s="173" t="s">
        <v>126</v>
      </c>
      <c r="L202" s="35"/>
      <c r="M202" s="178" t="s">
        <v>3</v>
      </c>
      <c r="N202" s="179" t="s">
        <v>47</v>
      </c>
      <c r="O202" s="68"/>
      <c r="P202" s="180">
        <f>O202*H202</f>
        <v>0</v>
      </c>
      <c r="Q202" s="180">
        <v>0.00027</v>
      </c>
      <c r="R202" s="180">
        <f>Q202*H202</f>
        <v>0.00216</v>
      </c>
      <c r="S202" s="180">
        <v>0</v>
      </c>
      <c r="T202" s="18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2" t="s">
        <v>127</v>
      </c>
      <c r="AT202" s="182" t="s">
        <v>122</v>
      </c>
      <c r="AU202" s="182" t="s">
        <v>86</v>
      </c>
      <c r="AY202" s="15" t="s">
        <v>119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5" t="s">
        <v>84</v>
      </c>
      <c r="BK202" s="183">
        <f>ROUND(I202*H202,2)</f>
        <v>0</v>
      </c>
      <c r="BL202" s="15" t="s">
        <v>127</v>
      </c>
      <c r="BM202" s="182" t="s">
        <v>553</v>
      </c>
    </row>
    <row r="203" s="2" customFormat="1" ht="21.75" customHeight="1">
      <c r="A203" s="34"/>
      <c r="B203" s="170"/>
      <c r="C203" s="171" t="s">
        <v>554</v>
      </c>
      <c r="D203" s="171" t="s">
        <v>122</v>
      </c>
      <c r="E203" s="172" t="s">
        <v>555</v>
      </c>
      <c r="F203" s="173" t="s">
        <v>556</v>
      </c>
      <c r="G203" s="174" t="s">
        <v>200</v>
      </c>
      <c r="H203" s="175">
        <v>16</v>
      </c>
      <c r="I203" s="176"/>
      <c r="J203" s="177">
        <f>ROUND(I203*H203,2)</f>
        <v>0</v>
      </c>
      <c r="K203" s="173" t="s">
        <v>126</v>
      </c>
      <c r="L203" s="35"/>
      <c r="M203" s="178" t="s">
        <v>3</v>
      </c>
      <c r="N203" s="179" t="s">
        <v>47</v>
      </c>
      <c r="O203" s="68"/>
      <c r="P203" s="180">
        <f>O203*H203</f>
        <v>0</v>
      </c>
      <c r="Q203" s="180">
        <v>0.00022000000000000001</v>
      </c>
      <c r="R203" s="180">
        <f>Q203*H203</f>
        <v>0.0035200000000000001</v>
      </c>
      <c r="S203" s="180">
        <v>0</v>
      </c>
      <c r="T203" s="18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2" t="s">
        <v>127</v>
      </c>
      <c r="AT203" s="182" t="s">
        <v>122</v>
      </c>
      <c r="AU203" s="182" t="s">
        <v>86</v>
      </c>
      <c r="AY203" s="15" t="s">
        <v>119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5" t="s">
        <v>84</v>
      </c>
      <c r="BK203" s="183">
        <f>ROUND(I203*H203,2)</f>
        <v>0</v>
      </c>
      <c r="BL203" s="15" t="s">
        <v>127</v>
      </c>
      <c r="BM203" s="182" t="s">
        <v>557</v>
      </c>
    </row>
    <row r="204" s="2" customFormat="1" ht="21.75" customHeight="1">
      <c r="A204" s="34"/>
      <c r="B204" s="170"/>
      <c r="C204" s="171" t="s">
        <v>558</v>
      </c>
      <c r="D204" s="171" t="s">
        <v>122</v>
      </c>
      <c r="E204" s="172" t="s">
        <v>559</v>
      </c>
      <c r="F204" s="173" t="s">
        <v>560</v>
      </c>
      <c r="G204" s="174" t="s">
        <v>200</v>
      </c>
      <c r="H204" s="175">
        <v>8</v>
      </c>
      <c r="I204" s="176"/>
      <c r="J204" s="177">
        <f>ROUND(I204*H204,2)</f>
        <v>0</v>
      </c>
      <c r="K204" s="173" t="s">
        <v>126</v>
      </c>
      <c r="L204" s="35"/>
      <c r="M204" s="178" t="s">
        <v>3</v>
      </c>
      <c r="N204" s="179" t="s">
        <v>47</v>
      </c>
      <c r="O204" s="68"/>
      <c r="P204" s="180">
        <f>O204*H204</f>
        <v>0</v>
      </c>
      <c r="Q204" s="180">
        <v>0.00025999999999999998</v>
      </c>
      <c r="R204" s="180">
        <f>Q204*H204</f>
        <v>0.0020799999999999998</v>
      </c>
      <c r="S204" s="180">
        <v>0</v>
      </c>
      <c r="T204" s="18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2" t="s">
        <v>127</v>
      </c>
      <c r="AT204" s="182" t="s">
        <v>122</v>
      </c>
      <c r="AU204" s="182" t="s">
        <v>86</v>
      </c>
      <c r="AY204" s="15" t="s">
        <v>119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5" t="s">
        <v>84</v>
      </c>
      <c r="BK204" s="183">
        <f>ROUND(I204*H204,2)</f>
        <v>0</v>
      </c>
      <c r="BL204" s="15" t="s">
        <v>127</v>
      </c>
      <c r="BM204" s="182" t="s">
        <v>561</v>
      </c>
    </row>
    <row r="205" s="2" customFormat="1" ht="21.75" customHeight="1">
      <c r="A205" s="34"/>
      <c r="B205" s="170"/>
      <c r="C205" s="171" t="s">
        <v>562</v>
      </c>
      <c r="D205" s="171" t="s">
        <v>122</v>
      </c>
      <c r="E205" s="172" t="s">
        <v>563</v>
      </c>
      <c r="F205" s="173" t="s">
        <v>564</v>
      </c>
      <c r="G205" s="174" t="s">
        <v>200</v>
      </c>
      <c r="H205" s="175">
        <v>2</v>
      </c>
      <c r="I205" s="176"/>
      <c r="J205" s="177">
        <f>ROUND(I205*H205,2)</f>
        <v>0</v>
      </c>
      <c r="K205" s="173" t="s">
        <v>126</v>
      </c>
      <c r="L205" s="35"/>
      <c r="M205" s="178" t="s">
        <v>3</v>
      </c>
      <c r="N205" s="179" t="s">
        <v>47</v>
      </c>
      <c r="O205" s="68"/>
      <c r="P205" s="180">
        <f>O205*H205</f>
        <v>0</v>
      </c>
      <c r="Q205" s="180">
        <v>0.0020999999999999999</v>
      </c>
      <c r="R205" s="180">
        <f>Q205*H205</f>
        <v>0.0041999999999999997</v>
      </c>
      <c r="S205" s="180">
        <v>0</v>
      </c>
      <c r="T205" s="18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2" t="s">
        <v>127</v>
      </c>
      <c r="AT205" s="182" t="s">
        <v>122</v>
      </c>
      <c r="AU205" s="182" t="s">
        <v>86</v>
      </c>
      <c r="AY205" s="15" t="s">
        <v>119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5" t="s">
        <v>84</v>
      </c>
      <c r="BK205" s="183">
        <f>ROUND(I205*H205,2)</f>
        <v>0</v>
      </c>
      <c r="BL205" s="15" t="s">
        <v>127</v>
      </c>
      <c r="BM205" s="182" t="s">
        <v>565</v>
      </c>
    </row>
    <row r="206" s="2" customFormat="1" ht="33" customHeight="1">
      <c r="A206" s="34"/>
      <c r="B206" s="170"/>
      <c r="C206" s="171" t="s">
        <v>566</v>
      </c>
      <c r="D206" s="171" t="s">
        <v>122</v>
      </c>
      <c r="E206" s="172" t="s">
        <v>567</v>
      </c>
      <c r="F206" s="173" t="s">
        <v>568</v>
      </c>
      <c r="G206" s="174" t="s">
        <v>200</v>
      </c>
      <c r="H206" s="175">
        <v>12</v>
      </c>
      <c r="I206" s="176"/>
      <c r="J206" s="177">
        <f>ROUND(I206*H206,2)</f>
        <v>0</v>
      </c>
      <c r="K206" s="173" t="s">
        <v>126</v>
      </c>
      <c r="L206" s="35"/>
      <c r="M206" s="178" t="s">
        <v>3</v>
      </c>
      <c r="N206" s="179" t="s">
        <v>47</v>
      </c>
      <c r="O206" s="68"/>
      <c r="P206" s="180">
        <f>O206*H206</f>
        <v>0</v>
      </c>
      <c r="Q206" s="180">
        <v>0.00052999999999999998</v>
      </c>
      <c r="R206" s="180">
        <f>Q206*H206</f>
        <v>0.0063599999999999993</v>
      </c>
      <c r="S206" s="180">
        <v>0</v>
      </c>
      <c r="T206" s="18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2" t="s">
        <v>127</v>
      </c>
      <c r="AT206" s="182" t="s">
        <v>122</v>
      </c>
      <c r="AU206" s="182" t="s">
        <v>86</v>
      </c>
      <c r="AY206" s="15" t="s">
        <v>119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5" t="s">
        <v>84</v>
      </c>
      <c r="BK206" s="183">
        <f>ROUND(I206*H206,2)</f>
        <v>0</v>
      </c>
      <c r="BL206" s="15" t="s">
        <v>127</v>
      </c>
      <c r="BM206" s="182" t="s">
        <v>569</v>
      </c>
    </row>
    <row r="207" s="2" customFormat="1" ht="21.75" customHeight="1">
      <c r="A207" s="34"/>
      <c r="B207" s="170"/>
      <c r="C207" s="171" t="s">
        <v>570</v>
      </c>
      <c r="D207" s="171" t="s">
        <v>122</v>
      </c>
      <c r="E207" s="172" t="s">
        <v>571</v>
      </c>
      <c r="F207" s="173" t="s">
        <v>572</v>
      </c>
      <c r="G207" s="174" t="s">
        <v>200</v>
      </c>
      <c r="H207" s="175">
        <v>4</v>
      </c>
      <c r="I207" s="176"/>
      <c r="J207" s="177">
        <f>ROUND(I207*H207,2)</f>
        <v>0</v>
      </c>
      <c r="K207" s="173" t="s">
        <v>3</v>
      </c>
      <c r="L207" s="35"/>
      <c r="M207" s="178" t="s">
        <v>3</v>
      </c>
      <c r="N207" s="179" t="s">
        <v>47</v>
      </c>
      <c r="O207" s="68"/>
      <c r="P207" s="180">
        <f>O207*H207</f>
        <v>0</v>
      </c>
      <c r="Q207" s="180">
        <v>0.00147</v>
      </c>
      <c r="R207" s="180">
        <f>Q207*H207</f>
        <v>0.0058799999999999998</v>
      </c>
      <c r="S207" s="180">
        <v>0</v>
      </c>
      <c r="T207" s="18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2" t="s">
        <v>127</v>
      </c>
      <c r="AT207" s="182" t="s">
        <v>122</v>
      </c>
      <c r="AU207" s="182" t="s">
        <v>86</v>
      </c>
      <c r="AY207" s="15" t="s">
        <v>119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5" t="s">
        <v>84</v>
      </c>
      <c r="BK207" s="183">
        <f>ROUND(I207*H207,2)</f>
        <v>0</v>
      </c>
      <c r="BL207" s="15" t="s">
        <v>127</v>
      </c>
      <c r="BM207" s="182" t="s">
        <v>573</v>
      </c>
    </row>
    <row r="208" s="2" customFormat="1" ht="16.5" customHeight="1">
      <c r="A208" s="34"/>
      <c r="B208" s="170"/>
      <c r="C208" s="171" t="s">
        <v>574</v>
      </c>
      <c r="D208" s="171" t="s">
        <v>122</v>
      </c>
      <c r="E208" s="172" t="s">
        <v>575</v>
      </c>
      <c r="F208" s="173" t="s">
        <v>576</v>
      </c>
      <c r="G208" s="174" t="s">
        <v>200</v>
      </c>
      <c r="H208" s="175">
        <v>9</v>
      </c>
      <c r="I208" s="176"/>
      <c r="J208" s="177">
        <f>ROUND(I208*H208,2)</f>
        <v>0</v>
      </c>
      <c r="K208" s="173" t="s">
        <v>126</v>
      </c>
      <c r="L208" s="35"/>
      <c r="M208" s="178" t="s">
        <v>3</v>
      </c>
      <c r="N208" s="179" t="s">
        <v>47</v>
      </c>
      <c r="O208" s="68"/>
      <c r="P208" s="180">
        <f>O208*H208</f>
        <v>0</v>
      </c>
      <c r="Q208" s="180">
        <v>0.00024000000000000001</v>
      </c>
      <c r="R208" s="180">
        <f>Q208*H208</f>
        <v>0.00216</v>
      </c>
      <c r="S208" s="180">
        <v>0</v>
      </c>
      <c r="T208" s="18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2" t="s">
        <v>127</v>
      </c>
      <c r="AT208" s="182" t="s">
        <v>122</v>
      </c>
      <c r="AU208" s="182" t="s">
        <v>86</v>
      </c>
      <c r="AY208" s="15" t="s">
        <v>119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5" t="s">
        <v>84</v>
      </c>
      <c r="BK208" s="183">
        <f>ROUND(I208*H208,2)</f>
        <v>0</v>
      </c>
      <c r="BL208" s="15" t="s">
        <v>127</v>
      </c>
      <c r="BM208" s="182" t="s">
        <v>577</v>
      </c>
    </row>
    <row r="209" s="2" customFormat="1" ht="33" customHeight="1">
      <c r="A209" s="34"/>
      <c r="B209" s="170"/>
      <c r="C209" s="171" t="s">
        <v>578</v>
      </c>
      <c r="D209" s="171" t="s">
        <v>122</v>
      </c>
      <c r="E209" s="172" t="s">
        <v>579</v>
      </c>
      <c r="F209" s="173" t="s">
        <v>580</v>
      </c>
      <c r="G209" s="174" t="s">
        <v>170</v>
      </c>
      <c r="H209" s="175">
        <v>0.10000000000000001</v>
      </c>
      <c r="I209" s="176"/>
      <c r="J209" s="177">
        <f>ROUND(I209*H209,2)</f>
        <v>0</v>
      </c>
      <c r="K209" s="173" t="s">
        <v>126</v>
      </c>
      <c r="L209" s="35"/>
      <c r="M209" s="178" t="s">
        <v>3</v>
      </c>
      <c r="N209" s="179" t="s">
        <v>47</v>
      </c>
      <c r="O209" s="68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2" t="s">
        <v>127</v>
      </c>
      <c r="AT209" s="182" t="s">
        <v>122</v>
      </c>
      <c r="AU209" s="182" t="s">
        <v>86</v>
      </c>
      <c r="AY209" s="15" t="s">
        <v>119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5" t="s">
        <v>84</v>
      </c>
      <c r="BK209" s="183">
        <f>ROUND(I209*H209,2)</f>
        <v>0</v>
      </c>
      <c r="BL209" s="15" t="s">
        <v>127</v>
      </c>
      <c r="BM209" s="182" t="s">
        <v>581</v>
      </c>
    </row>
    <row r="210" s="12" customFormat="1" ht="22.8" customHeight="1">
      <c r="A210" s="12"/>
      <c r="B210" s="157"/>
      <c r="C210" s="12"/>
      <c r="D210" s="158" t="s">
        <v>75</v>
      </c>
      <c r="E210" s="168" t="s">
        <v>530</v>
      </c>
      <c r="F210" s="168" t="s">
        <v>582</v>
      </c>
      <c r="G210" s="12"/>
      <c r="H210" s="12"/>
      <c r="I210" s="160"/>
      <c r="J210" s="169">
        <f>BK210</f>
        <v>0</v>
      </c>
      <c r="K210" s="12"/>
      <c r="L210" s="157"/>
      <c r="M210" s="162"/>
      <c r="N210" s="163"/>
      <c r="O210" s="163"/>
      <c r="P210" s="164">
        <f>P211</f>
        <v>0</v>
      </c>
      <c r="Q210" s="163"/>
      <c r="R210" s="164">
        <f>R211</f>
        <v>0</v>
      </c>
      <c r="S210" s="163"/>
      <c r="T210" s="165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8" t="s">
        <v>86</v>
      </c>
      <c r="AT210" s="166" t="s">
        <v>75</v>
      </c>
      <c r="AU210" s="166" t="s">
        <v>84</v>
      </c>
      <c r="AY210" s="158" t="s">
        <v>119</v>
      </c>
      <c r="BK210" s="167">
        <f>BK211</f>
        <v>0</v>
      </c>
    </row>
    <row r="211" s="2" customFormat="1" ht="16.5" customHeight="1">
      <c r="A211" s="34"/>
      <c r="B211" s="170"/>
      <c r="C211" s="171" t="s">
        <v>583</v>
      </c>
      <c r="D211" s="171" t="s">
        <v>122</v>
      </c>
      <c r="E211" s="172" t="s">
        <v>584</v>
      </c>
      <c r="F211" s="173" t="s">
        <v>585</v>
      </c>
      <c r="G211" s="174" t="s">
        <v>586</v>
      </c>
      <c r="H211" s="175">
        <v>72</v>
      </c>
      <c r="I211" s="176"/>
      <c r="J211" s="177">
        <f>ROUND(I211*H211,2)</f>
        <v>0</v>
      </c>
      <c r="K211" s="173" t="s">
        <v>3</v>
      </c>
      <c r="L211" s="35"/>
      <c r="M211" s="178" t="s">
        <v>3</v>
      </c>
      <c r="N211" s="179" t="s">
        <v>47</v>
      </c>
      <c r="O211" s="68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2" t="s">
        <v>587</v>
      </c>
      <c r="AT211" s="182" t="s">
        <v>122</v>
      </c>
      <c r="AU211" s="182" t="s">
        <v>86</v>
      </c>
      <c r="AY211" s="15" t="s">
        <v>119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5" t="s">
        <v>84</v>
      </c>
      <c r="BK211" s="183">
        <f>ROUND(I211*H211,2)</f>
        <v>0</v>
      </c>
      <c r="BL211" s="15" t="s">
        <v>587</v>
      </c>
      <c r="BM211" s="182" t="s">
        <v>588</v>
      </c>
    </row>
    <row r="212" s="12" customFormat="1" ht="22.8" customHeight="1">
      <c r="A212" s="12"/>
      <c r="B212" s="157"/>
      <c r="C212" s="12"/>
      <c r="D212" s="158" t="s">
        <v>75</v>
      </c>
      <c r="E212" s="168" t="s">
        <v>589</v>
      </c>
      <c r="F212" s="168" t="s">
        <v>590</v>
      </c>
      <c r="G212" s="12"/>
      <c r="H212" s="12"/>
      <c r="I212" s="160"/>
      <c r="J212" s="169">
        <f>BK212</f>
        <v>0</v>
      </c>
      <c r="K212" s="12"/>
      <c r="L212" s="157"/>
      <c r="M212" s="162"/>
      <c r="N212" s="163"/>
      <c r="O212" s="163"/>
      <c r="P212" s="164">
        <f>SUM(P213:P215)</f>
        <v>0</v>
      </c>
      <c r="Q212" s="163"/>
      <c r="R212" s="164">
        <f>SUM(R213:R215)</f>
        <v>0.049200000000000001</v>
      </c>
      <c r="S212" s="163"/>
      <c r="T212" s="165">
        <f>SUM(T213:T215)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8" t="s">
        <v>86</v>
      </c>
      <c r="AT212" s="166" t="s">
        <v>75</v>
      </c>
      <c r="AU212" s="166" t="s">
        <v>84</v>
      </c>
      <c r="AY212" s="158" t="s">
        <v>119</v>
      </c>
      <c r="BK212" s="167">
        <f>SUM(BK213:BK215)</f>
        <v>0</v>
      </c>
    </row>
    <row r="213" s="2" customFormat="1" ht="21.75" customHeight="1">
      <c r="A213" s="34"/>
      <c r="B213" s="170"/>
      <c r="C213" s="171" t="s">
        <v>591</v>
      </c>
      <c r="D213" s="171" t="s">
        <v>122</v>
      </c>
      <c r="E213" s="172" t="s">
        <v>592</v>
      </c>
      <c r="F213" s="173" t="s">
        <v>593</v>
      </c>
      <c r="G213" s="174" t="s">
        <v>594</v>
      </c>
      <c r="H213" s="175">
        <v>410</v>
      </c>
      <c r="I213" s="176"/>
      <c r="J213" s="177">
        <f>ROUND(I213*H213,2)</f>
        <v>0</v>
      </c>
      <c r="K213" s="173" t="s">
        <v>3</v>
      </c>
      <c r="L213" s="35"/>
      <c r="M213" s="178" t="s">
        <v>3</v>
      </c>
      <c r="N213" s="179" t="s">
        <v>47</v>
      </c>
      <c r="O213" s="68"/>
      <c r="P213" s="180">
        <f>O213*H213</f>
        <v>0</v>
      </c>
      <c r="Q213" s="180">
        <v>6.0000000000000002E-05</v>
      </c>
      <c r="R213" s="180">
        <f>Q213*H213</f>
        <v>0.0246</v>
      </c>
      <c r="S213" s="180">
        <v>0</v>
      </c>
      <c r="T213" s="181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2" t="s">
        <v>127</v>
      </c>
      <c r="AT213" s="182" t="s">
        <v>122</v>
      </c>
      <c r="AU213" s="182" t="s">
        <v>86</v>
      </c>
      <c r="AY213" s="15" t="s">
        <v>119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5" t="s">
        <v>84</v>
      </c>
      <c r="BK213" s="183">
        <f>ROUND(I213*H213,2)</f>
        <v>0</v>
      </c>
      <c r="BL213" s="15" t="s">
        <v>127</v>
      </c>
      <c r="BM213" s="182" t="s">
        <v>595</v>
      </c>
    </row>
    <row r="214" s="2" customFormat="1" ht="44.25" customHeight="1">
      <c r="A214" s="34"/>
      <c r="B214" s="170"/>
      <c r="C214" s="184" t="s">
        <v>596</v>
      </c>
      <c r="D214" s="184" t="s">
        <v>134</v>
      </c>
      <c r="E214" s="185" t="s">
        <v>597</v>
      </c>
      <c r="F214" s="186" t="s">
        <v>598</v>
      </c>
      <c r="G214" s="187" t="s">
        <v>594</v>
      </c>
      <c r="H214" s="188">
        <v>410</v>
      </c>
      <c r="I214" s="189"/>
      <c r="J214" s="190">
        <f>ROUND(I214*H214,2)</f>
        <v>0</v>
      </c>
      <c r="K214" s="186" t="s">
        <v>3</v>
      </c>
      <c r="L214" s="191"/>
      <c r="M214" s="192" t="s">
        <v>3</v>
      </c>
      <c r="N214" s="193" t="s">
        <v>47</v>
      </c>
      <c r="O214" s="68"/>
      <c r="P214" s="180">
        <f>O214*H214</f>
        <v>0</v>
      </c>
      <c r="Q214" s="180">
        <v>6.0000000000000002E-05</v>
      </c>
      <c r="R214" s="180">
        <f>Q214*H214</f>
        <v>0.0246</v>
      </c>
      <c r="S214" s="180">
        <v>0</v>
      </c>
      <c r="T214" s="18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2" t="s">
        <v>137</v>
      </c>
      <c r="AT214" s="182" t="s">
        <v>134</v>
      </c>
      <c r="AU214" s="182" t="s">
        <v>86</v>
      </c>
      <c r="AY214" s="15" t="s">
        <v>119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5" t="s">
        <v>84</v>
      </c>
      <c r="BK214" s="183">
        <f>ROUND(I214*H214,2)</f>
        <v>0</v>
      </c>
      <c r="BL214" s="15" t="s">
        <v>127</v>
      </c>
      <c r="BM214" s="182" t="s">
        <v>599</v>
      </c>
    </row>
    <row r="215" s="2" customFormat="1" ht="21.75" customHeight="1">
      <c r="A215" s="34"/>
      <c r="B215" s="170"/>
      <c r="C215" s="171" t="s">
        <v>600</v>
      </c>
      <c r="D215" s="171" t="s">
        <v>122</v>
      </c>
      <c r="E215" s="172" t="s">
        <v>601</v>
      </c>
      <c r="F215" s="173" t="s">
        <v>602</v>
      </c>
      <c r="G215" s="174" t="s">
        <v>170</v>
      </c>
      <c r="H215" s="175">
        <v>0.40999999999999998</v>
      </c>
      <c r="I215" s="176"/>
      <c r="J215" s="177">
        <f>ROUND(I215*H215,2)</f>
        <v>0</v>
      </c>
      <c r="K215" s="173" t="s">
        <v>3</v>
      </c>
      <c r="L215" s="35"/>
      <c r="M215" s="178" t="s">
        <v>3</v>
      </c>
      <c r="N215" s="179" t="s">
        <v>47</v>
      </c>
      <c r="O215" s="68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2" t="s">
        <v>127</v>
      </c>
      <c r="AT215" s="182" t="s">
        <v>122</v>
      </c>
      <c r="AU215" s="182" t="s">
        <v>86</v>
      </c>
      <c r="AY215" s="15" t="s">
        <v>119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5" t="s">
        <v>84</v>
      </c>
      <c r="BK215" s="183">
        <f>ROUND(I215*H215,2)</f>
        <v>0</v>
      </c>
      <c r="BL215" s="15" t="s">
        <v>127</v>
      </c>
      <c r="BM215" s="182" t="s">
        <v>603</v>
      </c>
    </row>
    <row r="216" s="12" customFormat="1" ht="22.8" customHeight="1">
      <c r="A216" s="12"/>
      <c r="B216" s="157"/>
      <c r="C216" s="12"/>
      <c r="D216" s="158" t="s">
        <v>75</v>
      </c>
      <c r="E216" s="168" t="s">
        <v>604</v>
      </c>
      <c r="F216" s="168" t="s">
        <v>605</v>
      </c>
      <c r="G216" s="12"/>
      <c r="H216" s="12"/>
      <c r="I216" s="160"/>
      <c r="J216" s="169">
        <f>BK216</f>
        <v>0</v>
      </c>
      <c r="K216" s="12"/>
      <c r="L216" s="157"/>
      <c r="M216" s="162"/>
      <c r="N216" s="163"/>
      <c r="O216" s="163"/>
      <c r="P216" s="164">
        <f>SUM(P217:P221)</f>
        <v>0</v>
      </c>
      <c r="Q216" s="163"/>
      <c r="R216" s="164">
        <f>SUM(R217:R221)</f>
        <v>0.010760000000000001</v>
      </c>
      <c r="S216" s="163"/>
      <c r="T216" s="165">
        <f>SUM(T217:T221)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8" t="s">
        <v>86</v>
      </c>
      <c r="AT216" s="166" t="s">
        <v>75</v>
      </c>
      <c r="AU216" s="166" t="s">
        <v>84</v>
      </c>
      <c r="AY216" s="158" t="s">
        <v>119</v>
      </c>
      <c r="BK216" s="167">
        <f>SUM(BK217:BK221)</f>
        <v>0</v>
      </c>
    </row>
    <row r="217" s="2" customFormat="1" ht="21.75" customHeight="1">
      <c r="A217" s="34"/>
      <c r="B217" s="170"/>
      <c r="C217" s="171" t="s">
        <v>606</v>
      </c>
      <c r="D217" s="171" t="s">
        <v>122</v>
      </c>
      <c r="E217" s="172" t="s">
        <v>607</v>
      </c>
      <c r="F217" s="173" t="s">
        <v>608</v>
      </c>
      <c r="G217" s="174" t="s">
        <v>131</v>
      </c>
      <c r="H217" s="175">
        <v>5</v>
      </c>
      <c r="I217" s="176"/>
      <c r="J217" s="177">
        <f>ROUND(I217*H217,2)</f>
        <v>0</v>
      </c>
      <c r="K217" s="173" t="s">
        <v>126</v>
      </c>
      <c r="L217" s="35"/>
      <c r="M217" s="178" t="s">
        <v>3</v>
      </c>
      <c r="N217" s="179" t="s">
        <v>47</v>
      </c>
      <c r="O217" s="68"/>
      <c r="P217" s="180">
        <f>O217*H217</f>
        <v>0</v>
      </c>
      <c r="Q217" s="180">
        <v>0.00013999999999999999</v>
      </c>
      <c r="R217" s="180">
        <f>Q217*H217</f>
        <v>0.00069999999999999988</v>
      </c>
      <c r="S217" s="180">
        <v>0</v>
      </c>
      <c r="T217" s="18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2" t="s">
        <v>127</v>
      </c>
      <c r="AT217" s="182" t="s">
        <v>122</v>
      </c>
      <c r="AU217" s="182" t="s">
        <v>86</v>
      </c>
      <c r="AY217" s="15" t="s">
        <v>119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5" t="s">
        <v>84</v>
      </c>
      <c r="BK217" s="183">
        <f>ROUND(I217*H217,2)</f>
        <v>0</v>
      </c>
      <c r="BL217" s="15" t="s">
        <v>127</v>
      </c>
      <c r="BM217" s="182" t="s">
        <v>609</v>
      </c>
    </row>
    <row r="218" s="2" customFormat="1" ht="21.75" customHeight="1">
      <c r="A218" s="34"/>
      <c r="B218" s="170"/>
      <c r="C218" s="171" t="s">
        <v>610</v>
      </c>
      <c r="D218" s="171" t="s">
        <v>122</v>
      </c>
      <c r="E218" s="172" t="s">
        <v>611</v>
      </c>
      <c r="F218" s="173" t="s">
        <v>612</v>
      </c>
      <c r="G218" s="174" t="s">
        <v>125</v>
      </c>
      <c r="H218" s="175">
        <v>42</v>
      </c>
      <c r="I218" s="176"/>
      <c r="J218" s="177">
        <f>ROUND(I218*H218,2)</f>
        <v>0</v>
      </c>
      <c r="K218" s="173" t="s">
        <v>126</v>
      </c>
      <c r="L218" s="35"/>
      <c r="M218" s="178" t="s">
        <v>3</v>
      </c>
      <c r="N218" s="179" t="s">
        <v>47</v>
      </c>
      <c r="O218" s="68"/>
      <c r="P218" s="180">
        <f>O218*H218</f>
        <v>0</v>
      </c>
      <c r="Q218" s="180">
        <v>5.0000000000000002E-05</v>
      </c>
      <c r="R218" s="180">
        <f>Q218*H218</f>
        <v>0.0021000000000000003</v>
      </c>
      <c r="S218" s="180">
        <v>0</v>
      </c>
      <c r="T218" s="18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2" t="s">
        <v>127</v>
      </c>
      <c r="AT218" s="182" t="s">
        <v>122</v>
      </c>
      <c r="AU218" s="182" t="s">
        <v>86</v>
      </c>
      <c r="AY218" s="15" t="s">
        <v>119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5" t="s">
        <v>84</v>
      </c>
      <c r="BK218" s="183">
        <f>ROUND(I218*H218,2)</f>
        <v>0</v>
      </c>
      <c r="BL218" s="15" t="s">
        <v>127</v>
      </c>
      <c r="BM218" s="182" t="s">
        <v>613</v>
      </c>
    </row>
    <row r="219" s="2" customFormat="1" ht="33" customHeight="1">
      <c r="A219" s="34"/>
      <c r="B219" s="170"/>
      <c r="C219" s="171" t="s">
        <v>614</v>
      </c>
      <c r="D219" s="171" t="s">
        <v>122</v>
      </c>
      <c r="E219" s="172" t="s">
        <v>615</v>
      </c>
      <c r="F219" s="173" t="s">
        <v>616</v>
      </c>
      <c r="G219" s="174" t="s">
        <v>125</v>
      </c>
      <c r="H219" s="175">
        <v>16</v>
      </c>
      <c r="I219" s="176"/>
      <c r="J219" s="177">
        <f>ROUND(I219*H219,2)</f>
        <v>0</v>
      </c>
      <c r="K219" s="173" t="s">
        <v>126</v>
      </c>
      <c r="L219" s="35"/>
      <c r="M219" s="178" t="s">
        <v>3</v>
      </c>
      <c r="N219" s="179" t="s">
        <v>47</v>
      </c>
      <c r="O219" s="68"/>
      <c r="P219" s="180">
        <f>O219*H219</f>
        <v>0</v>
      </c>
      <c r="Q219" s="180">
        <v>9.0000000000000006E-05</v>
      </c>
      <c r="R219" s="180">
        <f>Q219*H219</f>
        <v>0.0014400000000000001</v>
      </c>
      <c r="S219" s="180">
        <v>0</v>
      </c>
      <c r="T219" s="18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2" t="s">
        <v>127</v>
      </c>
      <c r="AT219" s="182" t="s">
        <v>122</v>
      </c>
      <c r="AU219" s="182" t="s">
        <v>86</v>
      </c>
      <c r="AY219" s="15" t="s">
        <v>119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5" t="s">
        <v>84</v>
      </c>
      <c r="BK219" s="183">
        <f>ROUND(I219*H219,2)</f>
        <v>0</v>
      </c>
      <c r="BL219" s="15" t="s">
        <v>127</v>
      </c>
      <c r="BM219" s="182" t="s">
        <v>617</v>
      </c>
    </row>
    <row r="220" s="2" customFormat="1" ht="33" customHeight="1">
      <c r="A220" s="34"/>
      <c r="B220" s="170"/>
      <c r="C220" s="171" t="s">
        <v>618</v>
      </c>
      <c r="D220" s="171" t="s">
        <v>122</v>
      </c>
      <c r="E220" s="172" t="s">
        <v>619</v>
      </c>
      <c r="F220" s="173" t="s">
        <v>620</v>
      </c>
      <c r="G220" s="174" t="s">
        <v>125</v>
      </c>
      <c r="H220" s="175">
        <v>70</v>
      </c>
      <c r="I220" s="176"/>
      <c r="J220" s="177">
        <f>ROUND(I220*H220,2)</f>
        <v>0</v>
      </c>
      <c r="K220" s="173" t="s">
        <v>126</v>
      </c>
      <c r="L220" s="35"/>
      <c r="M220" s="178" t="s">
        <v>3</v>
      </c>
      <c r="N220" s="179" t="s">
        <v>47</v>
      </c>
      <c r="O220" s="68"/>
      <c r="P220" s="180">
        <f>O220*H220</f>
        <v>0</v>
      </c>
      <c r="Q220" s="180">
        <v>6.9999999999999994E-05</v>
      </c>
      <c r="R220" s="180">
        <f>Q220*H220</f>
        <v>0.0048999999999999998</v>
      </c>
      <c r="S220" s="180">
        <v>0</v>
      </c>
      <c r="T220" s="18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2" t="s">
        <v>127</v>
      </c>
      <c r="AT220" s="182" t="s">
        <v>122</v>
      </c>
      <c r="AU220" s="182" t="s">
        <v>86</v>
      </c>
      <c r="AY220" s="15" t="s">
        <v>119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5" t="s">
        <v>84</v>
      </c>
      <c r="BK220" s="183">
        <f>ROUND(I220*H220,2)</f>
        <v>0</v>
      </c>
      <c r="BL220" s="15" t="s">
        <v>127</v>
      </c>
      <c r="BM220" s="182" t="s">
        <v>621</v>
      </c>
    </row>
    <row r="221" s="2" customFormat="1" ht="33" customHeight="1">
      <c r="A221" s="34"/>
      <c r="B221" s="170"/>
      <c r="C221" s="171" t="s">
        <v>622</v>
      </c>
      <c r="D221" s="171" t="s">
        <v>122</v>
      </c>
      <c r="E221" s="172" t="s">
        <v>623</v>
      </c>
      <c r="F221" s="173" t="s">
        <v>624</v>
      </c>
      <c r="G221" s="174" t="s">
        <v>125</v>
      </c>
      <c r="H221" s="175">
        <v>18</v>
      </c>
      <c r="I221" s="176"/>
      <c r="J221" s="177">
        <f>ROUND(I221*H221,2)</f>
        <v>0</v>
      </c>
      <c r="K221" s="173" t="s">
        <v>126</v>
      </c>
      <c r="L221" s="35"/>
      <c r="M221" s="194" t="s">
        <v>3</v>
      </c>
      <c r="N221" s="195" t="s">
        <v>47</v>
      </c>
      <c r="O221" s="196"/>
      <c r="P221" s="197">
        <f>O221*H221</f>
        <v>0</v>
      </c>
      <c r="Q221" s="197">
        <v>9.0000000000000006E-05</v>
      </c>
      <c r="R221" s="197">
        <f>Q221*H221</f>
        <v>0.0016200000000000001</v>
      </c>
      <c r="S221" s="197">
        <v>0</v>
      </c>
      <c r="T221" s="19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2" t="s">
        <v>127</v>
      </c>
      <c r="AT221" s="182" t="s">
        <v>122</v>
      </c>
      <c r="AU221" s="182" t="s">
        <v>86</v>
      </c>
      <c r="AY221" s="15" t="s">
        <v>119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5" t="s">
        <v>84</v>
      </c>
      <c r="BK221" s="183">
        <f>ROUND(I221*H221,2)</f>
        <v>0</v>
      </c>
      <c r="BL221" s="15" t="s">
        <v>127</v>
      </c>
      <c r="BM221" s="182" t="s">
        <v>625</v>
      </c>
    </row>
    <row r="222" s="2" customFormat="1" ht="6.96" customHeight="1">
      <c r="A222" s="34"/>
      <c r="B222" s="51"/>
      <c r="C222" s="52"/>
      <c r="D222" s="52"/>
      <c r="E222" s="52"/>
      <c r="F222" s="52"/>
      <c r="G222" s="52"/>
      <c r="H222" s="52"/>
      <c r="I222" s="130"/>
      <c r="J222" s="52"/>
      <c r="K222" s="52"/>
      <c r="L222" s="35"/>
      <c r="M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</row>
  </sheetData>
  <autoFilter ref="C88:K22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PC-JIRI\IC 60145277</dc:creator>
  <cp:lastModifiedBy>PC-JIRI\IC 60145277</cp:lastModifiedBy>
  <dcterms:created xsi:type="dcterms:W3CDTF">2020-12-08T08:34:53Z</dcterms:created>
  <dcterms:modified xsi:type="dcterms:W3CDTF">2020-12-08T08:34:56Z</dcterms:modified>
</cp:coreProperties>
</file>